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AČUNOVODSTVO\FINANCIJSKI PLAN\FINANCIJSKI PLAN 2022-2024\prihvaćeni financijski plan\"/>
    </mc:Choice>
  </mc:AlternateContent>
  <xr:revisionPtr revIDLastSave="0" documentId="13_ncr:1_{C3EAB3F9-ED03-4551-9084-F6C35A6B2715}" xr6:coauthVersionLast="47" xr6:coauthVersionMax="47" xr10:uidLastSave="{00000000-0000-0000-0000-000000000000}"/>
  <bookViews>
    <workbookView xWindow="-120" yWindow="-120" windowWidth="29040" windowHeight="15840" tabRatio="777" xr2:uid="{00000000-000D-0000-FFFF-FFFF00000000}"/>
  </bookViews>
  <sheets>
    <sheet name="OPĆI DIO" sheetId="1" r:id="rId1"/>
    <sheet name="PLAN PRIHODA" sheetId="2" r:id="rId2"/>
    <sheet name="PLAN RASHODA I IZDATAKA" sheetId="3" r:id="rId3"/>
    <sheet name="PLAN 4.RAZINA" sheetId="17" r:id="rId4"/>
  </sheets>
  <definedNames>
    <definedName name="_xlnm._FilterDatabase" localSheetId="2" hidden="1">'PLAN RASHODA I IZDATAKA'!#REF!</definedName>
    <definedName name="_xlnm.Print_Titles" localSheetId="3">'PLAN 4.RAZINA'!$1:$1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DIO'!$A$1:$H$26</definedName>
    <definedName name="_xlnm.Print_Area" localSheetId="3">'PLAN 4.RAZINA'!$A:$I</definedName>
    <definedName name="_xlnm.Print_Area" localSheetId="2">'PLAN RASHODA I IZDATAKA'!$A$1:$S$47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6" i="3" l="1"/>
  <c r="X46" i="3"/>
  <c r="W46" i="3"/>
  <c r="V46" i="3"/>
  <c r="U46" i="3"/>
  <c r="T46" i="3"/>
  <c r="S46" i="3"/>
  <c r="R46" i="3"/>
  <c r="Q46" i="3"/>
  <c r="P46" i="3"/>
  <c r="O46" i="3"/>
  <c r="N46" i="3"/>
  <c r="M46" i="3"/>
  <c r="Y43" i="3"/>
  <c r="Y42" i="3" s="1"/>
  <c r="Y41" i="3" s="1"/>
  <c r="X43" i="3"/>
  <c r="X42" i="3" s="1"/>
  <c r="X41" i="3" s="1"/>
  <c r="W42" i="3"/>
  <c r="W41" i="3" s="1"/>
  <c r="V42" i="3"/>
  <c r="V41" i="3" s="1"/>
  <c r="U42" i="3"/>
  <c r="T42" i="3"/>
  <c r="U41" i="3"/>
  <c r="T41" i="3"/>
  <c r="X40" i="3"/>
  <c r="Y39" i="3"/>
  <c r="X39" i="3"/>
  <c r="W39" i="3"/>
  <c r="V39" i="3"/>
  <c r="U39" i="3"/>
  <c r="T39" i="3"/>
  <c r="X38" i="3"/>
  <c r="X37" i="3"/>
  <c r="Y36" i="3"/>
  <c r="Y35" i="3" s="1"/>
  <c r="Y34" i="3" s="1"/>
  <c r="X36" i="3"/>
  <c r="X35" i="3" s="1"/>
  <c r="X34" i="3" s="1"/>
  <c r="W36" i="3"/>
  <c r="W35" i="3" s="1"/>
  <c r="W34" i="3" s="1"/>
  <c r="V35" i="3"/>
  <c r="V34" i="3" s="1"/>
  <c r="U35" i="3"/>
  <c r="T35" i="3"/>
  <c r="U34" i="3"/>
  <c r="T34" i="3"/>
  <c r="V31" i="3"/>
  <c r="V30" i="3"/>
  <c r="U30" i="3"/>
  <c r="Y29" i="3"/>
  <c r="Y28" i="3" s="1"/>
  <c r="X29" i="3"/>
  <c r="W29" i="3"/>
  <c r="V28" i="3"/>
  <c r="U29" i="3"/>
  <c r="U28" i="3" s="1"/>
  <c r="T29" i="3"/>
  <c r="X28" i="3"/>
  <c r="W28" i="3"/>
  <c r="T28" i="3"/>
  <c r="Y25" i="3"/>
  <c r="Y24" i="3" s="1"/>
  <c r="Y23" i="3" s="1"/>
  <c r="X25" i="3"/>
  <c r="W25" i="3"/>
  <c r="X24" i="3"/>
  <c r="X23" i="3" s="1"/>
  <c r="W24" i="3"/>
  <c r="W23" i="3" s="1"/>
  <c r="V24" i="3"/>
  <c r="U24" i="3"/>
  <c r="T24" i="3"/>
  <c r="T23" i="3" s="1"/>
  <c r="V23" i="3"/>
  <c r="U23" i="3"/>
  <c r="V22" i="3"/>
  <c r="U22" i="3"/>
  <c r="U21" i="3" s="1"/>
  <c r="U20" i="3" s="1"/>
  <c r="Y21" i="3"/>
  <c r="Y20" i="3" s="1"/>
  <c r="X21" i="3"/>
  <c r="W21" i="3"/>
  <c r="V21" i="3"/>
  <c r="V20" i="3" s="1"/>
  <c r="T21" i="3"/>
  <c r="X20" i="3"/>
  <c r="W20" i="3"/>
  <c r="T20" i="3"/>
  <c r="V19" i="3"/>
  <c r="U19" i="3"/>
  <c r="T19" i="3"/>
  <c r="U18" i="3"/>
  <c r="Y17" i="3"/>
  <c r="X17" i="3"/>
  <c r="W17" i="3"/>
  <c r="V17" i="3"/>
  <c r="Y16" i="3"/>
  <c r="V16" i="3"/>
  <c r="U16" i="3"/>
  <c r="W15" i="3"/>
  <c r="V15" i="3"/>
  <c r="W14" i="3"/>
  <c r="V14" i="3"/>
  <c r="U14" i="3"/>
  <c r="Y13" i="3"/>
  <c r="W13" i="3"/>
  <c r="V13" i="3"/>
  <c r="V12" i="3"/>
  <c r="X11" i="3"/>
  <c r="T11" i="3"/>
  <c r="V10" i="3"/>
  <c r="T10" i="3"/>
  <c r="V9" i="3"/>
  <c r="T9" i="3"/>
  <c r="V8" i="3"/>
  <c r="V6" i="3" s="1"/>
  <c r="V45" i="3" s="1"/>
  <c r="T8" i="3"/>
  <c r="Y7" i="3"/>
  <c r="X7" i="3"/>
  <c r="X6" i="3" s="1"/>
  <c r="W7" i="3"/>
  <c r="W6" i="3" s="1"/>
  <c r="U7" i="3"/>
  <c r="Y6" i="3"/>
  <c r="R43" i="3"/>
  <c r="R42" i="3" s="1"/>
  <c r="R41" i="3" s="1"/>
  <c r="Q43" i="3"/>
  <c r="Q42" i="3"/>
  <c r="Q41" i="3" s="1"/>
  <c r="P42" i="3"/>
  <c r="P41" i="3" s="1"/>
  <c r="O42" i="3"/>
  <c r="N42" i="3"/>
  <c r="M42" i="3"/>
  <c r="M41" i="3" s="1"/>
  <c r="O41" i="3"/>
  <c r="N41" i="3"/>
  <c r="Q40" i="3"/>
  <c r="R39" i="3"/>
  <c r="Q39" i="3"/>
  <c r="P39" i="3"/>
  <c r="O39" i="3"/>
  <c r="N39" i="3"/>
  <c r="N34" i="3" s="1"/>
  <c r="M39" i="3"/>
  <c r="Q38" i="3"/>
  <c r="Q37" i="3"/>
  <c r="R36" i="3"/>
  <c r="R35" i="3" s="1"/>
  <c r="R34" i="3" s="1"/>
  <c r="Q36" i="3"/>
  <c r="P36" i="3"/>
  <c r="Q35" i="3"/>
  <c r="Q34" i="3" s="1"/>
  <c r="P35" i="3"/>
  <c r="P34" i="3" s="1"/>
  <c r="O35" i="3"/>
  <c r="N35" i="3"/>
  <c r="M35" i="3"/>
  <c r="M34" i="3" s="1"/>
  <c r="O34" i="3"/>
  <c r="O31" i="3"/>
  <c r="O30" i="3"/>
  <c r="O28" i="3" s="1"/>
  <c r="N30" i="3"/>
  <c r="N29" i="3" s="1"/>
  <c r="N28" i="3" s="1"/>
  <c r="R29" i="3"/>
  <c r="Q29" i="3"/>
  <c r="P29" i="3"/>
  <c r="P28" i="3" s="1"/>
  <c r="M29" i="3"/>
  <c r="R28" i="3"/>
  <c r="Q28" i="3"/>
  <c r="M28" i="3"/>
  <c r="R25" i="3"/>
  <c r="Q25" i="3"/>
  <c r="Q24" i="3" s="1"/>
  <c r="Q23" i="3" s="1"/>
  <c r="P25" i="3"/>
  <c r="P24" i="3" s="1"/>
  <c r="P23" i="3" s="1"/>
  <c r="R24" i="3"/>
  <c r="R23" i="3" s="1"/>
  <c r="O24" i="3"/>
  <c r="O23" i="3" s="1"/>
  <c r="N24" i="3"/>
  <c r="N23" i="3" s="1"/>
  <c r="M24" i="3"/>
  <c r="M23" i="3"/>
  <c r="O22" i="3"/>
  <c r="O21" i="3" s="1"/>
  <c r="O20" i="3" s="1"/>
  <c r="N22" i="3"/>
  <c r="R21" i="3"/>
  <c r="Q21" i="3"/>
  <c r="Q20" i="3" s="1"/>
  <c r="P21" i="3"/>
  <c r="P20" i="3" s="1"/>
  <c r="M21" i="3"/>
  <c r="M20" i="3" s="1"/>
  <c r="R20" i="3"/>
  <c r="N20" i="3"/>
  <c r="O19" i="3"/>
  <c r="O17" i="3" s="1"/>
  <c r="N19" i="3"/>
  <c r="M19" i="3"/>
  <c r="N18" i="3"/>
  <c r="R17" i="3"/>
  <c r="Q17" i="3"/>
  <c r="P17" i="3"/>
  <c r="R16" i="3"/>
  <c r="O16" i="3"/>
  <c r="N16" i="3"/>
  <c r="P15" i="3"/>
  <c r="P6" i="3" s="1"/>
  <c r="O15" i="3"/>
  <c r="P14" i="3"/>
  <c r="O14" i="3"/>
  <c r="N14" i="3"/>
  <c r="R13" i="3"/>
  <c r="P13" i="3"/>
  <c r="O13" i="3"/>
  <c r="O12" i="3"/>
  <c r="Q11" i="3"/>
  <c r="M11" i="3"/>
  <c r="O10" i="3"/>
  <c r="M10" i="3"/>
  <c r="O9" i="3"/>
  <c r="M9" i="3"/>
  <c r="O8" i="3"/>
  <c r="M8" i="3"/>
  <c r="M6" i="3" s="1"/>
  <c r="M45" i="3" s="1"/>
  <c r="R7" i="3"/>
  <c r="R6" i="3" s="1"/>
  <c r="Q7" i="3"/>
  <c r="P7" i="3"/>
  <c r="N7" i="3"/>
  <c r="N6" i="3" s="1"/>
  <c r="Q6" i="3"/>
  <c r="L46" i="3"/>
  <c r="V47" i="3" l="1"/>
  <c r="M47" i="3"/>
  <c r="W45" i="3"/>
  <c r="W47" i="3" s="1"/>
  <c r="Y45" i="3"/>
  <c r="Y47" i="3" s="1"/>
  <c r="X45" i="3"/>
  <c r="U6" i="3"/>
  <c r="U45" i="3" s="1"/>
  <c r="U47" i="3" s="1"/>
  <c r="X47" i="3"/>
  <c r="T6" i="3"/>
  <c r="T45" i="3" s="1"/>
  <c r="T47" i="3" s="1"/>
  <c r="P45" i="3"/>
  <c r="P47" i="3"/>
  <c r="Q45" i="3"/>
  <c r="Q47" i="3" s="1"/>
  <c r="R45" i="3"/>
  <c r="R47" i="3" s="1"/>
  <c r="O6" i="3"/>
  <c r="O45" i="3" s="1"/>
  <c r="O47" i="3" s="1"/>
  <c r="N45" i="3"/>
  <c r="N47" i="3" s="1"/>
  <c r="F22" i="2"/>
  <c r="F7" i="1" l="1"/>
  <c r="C103" i="17" l="1"/>
  <c r="H17" i="1" l="1"/>
  <c r="G17" i="1"/>
  <c r="F17" i="1"/>
  <c r="H14" i="1"/>
  <c r="G14" i="1"/>
  <c r="F14" i="1"/>
  <c r="G25" i="3"/>
  <c r="G24" i="3" s="1"/>
  <c r="G23" i="3" s="1"/>
  <c r="I25" i="3"/>
  <c r="I24" i="3" s="1"/>
  <c r="I23" i="3" s="1"/>
  <c r="H25" i="3"/>
  <c r="H24" i="3" s="1"/>
  <c r="H23" i="3" s="1"/>
  <c r="S24" i="3"/>
  <c r="S23" i="3" s="1"/>
  <c r="L24" i="3"/>
  <c r="L23" i="3" s="1"/>
  <c r="F24" i="3"/>
  <c r="F23" i="3" s="1"/>
  <c r="E24" i="3"/>
  <c r="E23" i="3" s="1"/>
  <c r="D24" i="3"/>
  <c r="G42" i="3"/>
  <c r="G41" i="3" s="1"/>
  <c r="S42" i="3"/>
  <c r="S41" i="3" s="1"/>
  <c r="L42" i="3"/>
  <c r="L41" i="3" s="1"/>
  <c r="F42" i="3"/>
  <c r="F41" i="3" s="1"/>
  <c r="E42" i="3"/>
  <c r="E41" i="3" s="1"/>
  <c r="D42" i="3"/>
  <c r="D41" i="3" s="1"/>
  <c r="C25" i="3" l="1"/>
  <c r="D23" i="3"/>
  <c r="I119" i="17"/>
  <c r="H119" i="17"/>
  <c r="G119" i="17"/>
  <c r="F119" i="17"/>
  <c r="E119" i="17"/>
  <c r="D119" i="17"/>
  <c r="G113" i="17"/>
  <c r="F113" i="17"/>
  <c r="E113" i="17"/>
  <c r="D113" i="17"/>
  <c r="I113" i="17"/>
  <c r="H113" i="17"/>
  <c r="C121" i="17"/>
  <c r="C120" i="17"/>
  <c r="C114" i="17"/>
  <c r="C61" i="17"/>
  <c r="I60" i="17"/>
  <c r="I59" i="17" s="1"/>
  <c r="I58" i="17" s="1"/>
  <c r="I43" i="3" s="1"/>
  <c r="I42" i="3" s="1"/>
  <c r="I41" i="3" s="1"/>
  <c r="H60" i="17"/>
  <c r="H59" i="17" s="1"/>
  <c r="H58" i="17" s="1"/>
  <c r="G60" i="17"/>
  <c r="G59" i="17" s="1"/>
  <c r="G58" i="17" s="1"/>
  <c r="F60" i="17"/>
  <c r="F59" i="17" s="1"/>
  <c r="F58" i="17" s="1"/>
  <c r="E60" i="17"/>
  <c r="E59" i="17" s="1"/>
  <c r="E58" i="17" s="1"/>
  <c r="D60" i="17"/>
  <c r="C113" i="17" l="1"/>
  <c r="F6" i="2" s="1"/>
  <c r="C60" i="17"/>
  <c r="D59" i="17"/>
  <c r="C123" i="17"/>
  <c r="D58" i="17" l="1"/>
  <c r="C58" i="17" s="1"/>
  <c r="C59" i="17"/>
  <c r="C9" i="2"/>
  <c r="C50" i="17"/>
  <c r="F9" i="3"/>
  <c r="F22" i="3"/>
  <c r="F21" i="3" s="1"/>
  <c r="F20" i="3" s="1"/>
  <c r="S28" i="3"/>
  <c r="H11" i="1" s="1"/>
  <c r="L28" i="3"/>
  <c r="G11" i="1"/>
  <c r="S20" i="3"/>
  <c r="E10" i="2"/>
  <c r="E22" i="3"/>
  <c r="D9" i="3"/>
  <c r="I102" i="17"/>
  <c r="I101" i="17" s="1"/>
  <c r="I100" i="17" s="1"/>
  <c r="H102" i="17"/>
  <c r="H43" i="3" s="1"/>
  <c r="G102" i="17"/>
  <c r="G101" i="17" s="1"/>
  <c r="G100" i="17" s="1"/>
  <c r="F102" i="17"/>
  <c r="F101" i="17" s="1"/>
  <c r="F100" i="17" s="1"/>
  <c r="E102" i="17"/>
  <c r="E101" i="17" s="1"/>
  <c r="E100" i="17" s="1"/>
  <c r="D102" i="17"/>
  <c r="D101" i="17" s="1"/>
  <c r="C122" i="17"/>
  <c r="C104" i="17"/>
  <c r="D15" i="17"/>
  <c r="H20" i="1"/>
  <c r="G20" i="1"/>
  <c r="F20" i="1"/>
  <c r="F6" i="1"/>
  <c r="L34" i="3"/>
  <c r="J45" i="2"/>
  <c r="I45" i="2"/>
  <c r="H45" i="2"/>
  <c r="G45" i="2"/>
  <c r="F45" i="2"/>
  <c r="E45" i="2"/>
  <c r="D45" i="2"/>
  <c r="C45" i="2"/>
  <c r="J30" i="2"/>
  <c r="I30" i="2"/>
  <c r="H30" i="2"/>
  <c r="G30" i="2"/>
  <c r="F30" i="2"/>
  <c r="E30" i="2"/>
  <c r="D30" i="2"/>
  <c r="C30" i="2"/>
  <c r="S39" i="3"/>
  <c r="S35" i="3"/>
  <c r="D39" i="3"/>
  <c r="E39" i="3"/>
  <c r="F39" i="3"/>
  <c r="K39" i="3"/>
  <c r="J39" i="3"/>
  <c r="H21" i="3"/>
  <c r="H20" i="3" s="1"/>
  <c r="H17" i="3"/>
  <c r="H11" i="3"/>
  <c r="H7" i="3"/>
  <c r="I39" i="3"/>
  <c r="G39" i="3"/>
  <c r="I36" i="3"/>
  <c r="I35" i="3" s="1"/>
  <c r="G36" i="3"/>
  <c r="K35" i="3"/>
  <c r="J35" i="3"/>
  <c r="F35" i="3"/>
  <c r="E35" i="3"/>
  <c r="D35" i="3"/>
  <c r="C137" i="17"/>
  <c r="D19" i="17"/>
  <c r="D10" i="3" s="1"/>
  <c r="C20" i="17"/>
  <c r="C145" i="17"/>
  <c r="I144" i="17"/>
  <c r="I143" i="17" s="1"/>
  <c r="I142" i="17" s="1"/>
  <c r="H144" i="17"/>
  <c r="H143" i="17" s="1"/>
  <c r="H142" i="17" s="1"/>
  <c r="G144" i="17"/>
  <c r="G143" i="17" s="1"/>
  <c r="G142" i="17" s="1"/>
  <c r="F144" i="17"/>
  <c r="F143" i="17" s="1"/>
  <c r="F142" i="17" s="1"/>
  <c r="E144" i="17"/>
  <c r="D144" i="17"/>
  <c r="D143" i="17" s="1"/>
  <c r="C140" i="17"/>
  <c r="I139" i="17"/>
  <c r="I138" i="17" s="1"/>
  <c r="H139" i="17"/>
  <c r="H138" i="17" s="1"/>
  <c r="G139" i="17"/>
  <c r="E14" i="2" s="1"/>
  <c r="F139" i="17"/>
  <c r="F138" i="17" s="1"/>
  <c r="E139" i="17"/>
  <c r="E138" i="17" s="1"/>
  <c r="D139" i="17"/>
  <c r="D138" i="17" s="1"/>
  <c r="I136" i="17"/>
  <c r="I135" i="17" s="1"/>
  <c r="H136" i="17"/>
  <c r="H135" i="17" s="1"/>
  <c r="G136" i="17"/>
  <c r="G135" i="17" s="1"/>
  <c r="F136" i="17"/>
  <c r="F135" i="17" s="1"/>
  <c r="E136" i="17"/>
  <c r="E135" i="17" s="1"/>
  <c r="C134" i="17"/>
  <c r="I133" i="17"/>
  <c r="H12" i="2" s="1"/>
  <c r="H15" i="2" s="1"/>
  <c r="H133" i="17"/>
  <c r="G133" i="17"/>
  <c r="F133" i="17"/>
  <c r="E133" i="17"/>
  <c r="D133" i="17"/>
  <c r="C132" i="17"/>
  <c r="I131" i="17"/>
  <c r="H131" i="17"/>
  <c r="G131" i="17"/>
  <c r="F131" i="17"/>
  <c r="D11" i="2" s="1"/>
  <c r="D15" i="2" s="1"/>
  <c r="E131" i="17"/>
  <c r="D131" i="17"/>
  <c r="C129" i="17"/>
  <c r="I128" i="17"/>
  <c r="I127" i="17" s="1"/>
  <c r="H128" i="17"/>
  <c r="H127" i="17" s="1"/>
  <c r="G128" i="17"/>
  <c r="G127" i="17" s="1"/>
  <c r="F128" i="17"/>
  <c r="F127" i="17" s="1"/>
  <c r="E128" i="17"/>
  <c r="E127" i="17" s="1"/>
  <c r="D128" i="17"/>
  <c r="D127" i="17" s="1"/>
  <c r="C126" i="17"/>
  <c r="I125" i="17"/>
  <c r="I124" i="17" s="1"/>
  <c r="H125" i="17"/>
  <c r="H124" i="17" s="1"/>
  <c r="G125" i="17"/>
  <c r="G124" i="17" s="1"/>
  <c r="F125" i="17"/>
  <c r="F124" i="17" s="1"/>
  <c r="E125" i="17"/>
  <c r="E124" i="17" s="1"/>
  <c r="D125" i="17"/>
  <c r="C118" i="17"/>
  <c r="C117" i="17"/>
  <c r="I116" i="17"/>
  <c r="H116" i="17"/>
  <c r="F7" i="2" s="1"/>
  <c r="G116" i="17"/>
  <c r="F116" i="17"/>
  <c r="E116" i="17"/>
  <c r="D116" i="17"/>
  <c r="D112" i="17" s="1"/>
  <c r="C115" i="17"/>
  <c r="C99" i="17"/>
  <c r="C98" i="17"/>
  <c r="C97" i="17"/>
  <c r="I96" i="17"/>
  <c r="I95" i="17" s="1"/>
  <c r="H96" i="17"/>
  <c r="H40" i="3" s="1"/>
  <c r="G96" i="17"/>
  <c r="G95" i="17" s="1"/>
  <c r="F96" i="17"/>
  <c r="F95" i="17" s="1"/>
  <c r="E96" i="17"/>
  <c r="E95" i="17" s="1"/>
  <c r="D96" i="17"/>
  <c r="D95" i="17" s="1"/>
  <c r="C94" i="17"/>
  <c r="I93" i="17"/>
  <c r="H93" i="17"/>
  <c r="H38" i="3" s="1"/>
  <c r="C38" i="3" s="1"/>
  <c r="G93" i="17"/>
  <c r="F93" i="17"/>
  <c r="E93" i="17"/>
  <c r="D93" i="17"/>
  <c r="C92" i="17"/>
  <c r="I91" i="17"/>
  <c r="H91" i="17"/>
  <c r="H37" i="3" s="1"/>
  <c r="C37" i="3" s="1"/>
  <c r="G91" i="17"/>
  <c r="F91" i="17"/>
  <c r="E91" i="17"/>
  <c r="D91" i="17"/>
  <c r="C90" i="17"/>
  <c r="I89" i="17"/>
  <c r="H89" i="17"/>
  <c r="G89" i="17"/>
  <c r="F89" i="17"/>
  <c r="E89" i="17"/>
  <c r="D89" i="17"/>
  <c r="C81" i="17"/>
  <c r="I80" i="17"/>
  <c r="H80" i="17"/>
  <c r="G80" i="17"/>
  <c r="F31" i="3" s="1"/>
  <c r="C31" i="3" s="1"/>
  <c r="F80" i="17"/>
  <c r="E80" i="17"/>
  <c r="D80" i="17"/>
  <c r="C79" i="17"/>
  <c r="I78" i="17"/>
  <c r="H78" i="17"/>
  <c r="G78" i="17"/>
  <c r="F78" i="17"/>
  <c r="E78" i="17"/>
  <c r="D78" i="17"/>
  <c r="C77" i="17"/>
  <c r="C76" i="17"/>
  <c r="C75" i="17"/>
  <c r="I74" i="17"/>
  <c r="H74" i="17"/>
  <c r="G74" i="17"/>
  <c r="F74" i="17"/>
  <c r="E74" i="17"/>
  <c r="D74" i="17"/>
  <c r="C67" i="17"/>
  <c r="I66" i="17"/>
  <c r="I65" i="17" s="1"/>
  <c r="I64" i="17" s="1"/>
  <c r="H66" i="17"/>
  <c r="H65" i="17" s="1"/>
  <c r="H64" i="17" s="1"/>
  <c r="F66" i="17"/>
  <c r="F65" i="17" s="1"/>
  <c r="F64" i="17" s="1"/>
  <c r="E66" i="17"/>
  <c r="D66" i="17"/>
  <c r="D65" i="17" s="1"/>
  <c r="C56" i="17"/>
  <c r="I55" i="17"/>
  <c r="H55" i="17"/>
  <c r="G55" i="17"/>
  <c r="F19" i="3" s="1"/>
  <c r="F17" i="3" s="1"/>
  <c r="F55" i="17"/>
  <c r="E19" i="3" s="1"/>
  <c r="E55" i="17"/>
  <c r="D55" i="17"/>
  <c r="C54" i="17"/>
  <c r="I53" i="17"/>
  <c r="H53" i="17"/>
  <c r="G53" i="17"/>
  <c r="F53" i="17"/>
  <c r="E18" i="3" s="1"/>
  <c r="E53" i="17"/>
  <c r="D53" i="17"/>
  <c r="C51" i="17"/>
  <c r="C49" i="17"/>
  <c r="C48" i="17"/>
  <c r="C47" i="17"/>
  <c r="I46" i="17"/>
  <c r="I16" i="3" s="1"/>
  <c r="H46" i="17"/>
  <c r="F46" i="17"/>
  <c r="E16" i="3" s="1"/>
  <c r="E46" i="17"/>
  <c r="D46" i="17"/>
  <c r="C45" i="17"/>
  <c r="I44" i="17"/>
  <c r="H44" i="17"/>
  <c r="G15" i="3" s="1"/>
  <c r="G44" i="17"/>
  <c r="F15" i="3" s="1"/>
  <c r="F44" i="17"/>
  <c r="E44" i="17"/>
  <c r="D44" i="17"/>
  <c r="C43" i="17"/>
  <c r="C42" i="17"/>
  <c r="C41" i="17"/>
  <c r="C40" i="17"/>
  <c r="C39" i="17"/>
  <c r="C38" i="17"/>
  <c r="C37" i="17"/>
  <c r="C36" i="17"/>
  <c r="C35" i="17"/>
  <c r="I34" i="17"/>
  <c r="H34" i="17"/>
  <c r="G14" i="3" s="1"/>
  <c r="G34" i="17"/>
  <c r="F14" i="3" s="1"/>
  <c r="F34" i="17"/>
  <c r="E14" i="3" s="1"/>
  <c r="E34" i="17"/>
  <c r="D34" i="17"/>
  <c r="C33" i="17"/>
  <c r="C32" i="17"/>
  <c r="C31" i="17"/>
  <c r="C30" i="17"/>
  <c r="C29" i="17"/>
  <c r="C28" i="17"/>
  <c r="I27" i="17"/>
  <c r="I13" i="3" s="1"/>
  <c r="H27" i="17"/>
  <c r="G13" i="3" s="1"/>
  <c r="G27" i="17"/>
  <c r="F13" i="3" s="1"/>
  <c r="F27" i="17"/>
  <c r="E27" i="17"/>
  <c r="D27" i="17"/>
  <c r="C26" i="17"/>
  <c r="C25" i="17"/>
  <c r="C24" i="17"/>
  <c r="C23" i="17"/>
  <c r="I22" i="17"/>
  <c r="H22" i="17"/>
  <c r="G22" i="17"/>
  <c r="F22" i="17"/>
  <c r="E22" i="17"/>
  <c r="D22" i="17"/>
  <c r="I19" i="17"/>
  <c r="H19" i="17"/>
  <c r="G19" i="17"/>
  <c r="F19" i="17"/>
  <c r="E19" i="17"/>
  <c r="I17" i="17"/>
  <c r="H17" i="17"/>
  <c r="F17" i="17"/>
  <c r="E17" i="17"/>
  <c r="I15" i="17"/>
  <c r="H15" i="17"/>
  <c r="G15" i="17"/>
  <c r="F8" i="3" s="1"/>
  <c r="F15" i="17"/>
  <c r="E15" i="17"/>
  <c r="D136" i="17"/>
  <c r="D135" i="17" s="1"/>
  <c r="D17" i="17"/>
  <c r="L20" i="3"/>
  <c r="K29" i="3"/>
  <c r="K28" i="3" s="1"/>
  <c r="K24" i="3" s="1"/>
  <c r="K23" i="3" s="1"/>
  <c r="J29" i="3"/>
  <c r="J28" i="3" s="1"/>
  <c r="J24" i="3" s="1"/>
  <c r="K21" i="3"/>
  <c r="K20" i="3"/>
  <c r="J21" i="3"/>
  <c r="J20" i="3" s="1"/>
  <c r="I21" i="3"/>
  <c r="I20" i="3" s="1"/>
  <c r="G21" i="3"/>
  <c r="G20" i="3" s="1"/>
  <c r="D21" i="3"/>
  <c r="D20" i="3" s="1"/>
  <c r="K7" i="3"/>
  <c r="I29" i="3"/>
  <c r="I28" i="3" s="1"/>
  <c r="K17" i="3"/>
  <c r="J17" i="3"/>
  <c r="I17" i="3"/>
  <c r="G17" i="3"/>
  <c r="J11" i="3"/>
  <c r="E7" i="3"/>
  <c r="G7" i="3"/>
  <c r="J7" i="3"/>
  <c r="D11" i="3"/>
  <c r="D29" i="3"/>
  <c r="D28" i="3" s="1"/>
  <c r="K11" i="3"/>
  <c r="J15" i="2"/>
  <c r="I15" i="2"/>
  <c r="I7" i="3"/>
  <c r="H29" i="3"/>
  <c r="H28" i="3" s="1"/>
  <c r="G29" i="3"/>
  <c r="G28" i="3" s="1"/>
  <c r="C16" i="17"/>
  <c r="S9" i="3" l="1"/>
  <c r="L9" i="3"/>
  <c r="S8" i="3"/>
  <c r="L8" i="3"/>
  <c r="J34" i="3"/>
  <c r="D34" i="3"/>
  <c r="C46" i="2"/>
  <c r="F34" i="3"/>
  <c r="H101" i="17"/>
  <c r="H100" i="17" s="1"/>
  <c r="K6" i="3"/>
  <c r="C31" i="2"/>
  <c r="G7" i="1" s="1"/>
  <c r="G6" i="1" s="1"/>
  <c r="C22" i="3"/>
  <c r="G66" i="17"/>
  <c r="G65" i="17" s="1"/>
  <c r="G64" i="17" s="1"/>
  <c r="H42" i="3"/>
  <c r="H41" i="3" s="1"/>
  <c r="C43" i="3"/>
  <c r="J23" i="3"/>
  <c r="C23" i="3" s="1"/>
  <c r="C24" i="3"/>
  <c r="K34" i="3"/>
  <c r="K45" i="3" s="1"/>
  <c r="K42" i="3" s="1"/>
  <c r="K41" i="3" s="1"/>
  <c r="J6" i="3"/>
  <c r="J45" i="3" s="1"/>
  <c r="J42" i="3" s="1"/>
  <c r="J41" i="3" s="1"/>
  <c r="H6" i="3"/>
  <c r="C13" i="2"/>
  <c r="C15" i="2" s="1"/>
  <c r="I52" i="17"/>
  <c r="F88" i="17"/>
  <c r="F87" i="17" s="1"/>
  <c r="F86" i="17" s="1"/>
  <c r="E130" i="17"/>
  <c r="H130" i="17"/>
  <c r="I14" i="17"/>
  <c r="E21" i="3"/>
  <c r="E20" i="3" s="1"/>
  <c r="C20" i="3" s="1"/>
  <c r="C15" i="3"/>
  <c r="F52" i="17"/>
  <c r="H95" i="17"/>
  <c r="C95" i="17" s="1"/>
  <c r="F21" i="17"/>
  <c r="C27" i="17"/>
  <c r="G11" i="3"/>
  <c r="G6" i="3" s="1"/>
  <c r="D52" i="17"/>
  <c r="C18" i="17"/>
  <c r="I34" i="3"/>
  <c r="F14" i="17"/>
  <c r="I11" i="3"/>
  <c r="I6" i="3" s="1"/>
  <c r="I88" i="17"/>
  <c r="I87" i="17" s="1"/>
  <c r="I86" i="17" s="1"/>
  <c r="C128" i="17"/>
  <c r="E73" i="17"/>
  <c r="E72" i="17" s="1"/>
  <c r="G88" i="17"/>
  <c r="G87" i="17" s="1"/>
  <c r="G86" i="17" s="1"/>
  <c r="D88" i="17"/>
  <c r="D87" i="17" s="1"/>
  <c r="I112" i="17"/>
  <c r="G138" i="17"/>
  <c r="C138" i="17" s="1"/>
  <c r="C127" i="17"/>
  <c r="C139" i="17"/>
  <c r="C78" i="17"/>
  <c r="C136" i="17"/>
  <c r="C135" i="17" s="1"/>
  <c r="H14" i="17"/>
  <c r="C44" i="17"/>
  <c r="H73" i="17"/>
  <c r="H72" i="17" s="1"/>
  <c r="D14" i="17"/>
  <c r="C9" i="3"/>
  <c r="C40" i="3"/>
  <c r="H39" i="3"/>
  <c r="C39" i="3" s="1"/>
  <c r="H46" i="3"/>
  <c r="C53" i="17"/>
  <c r="I21" i="17"/>
  <c r="I13" i="17" s="1"/>
  <c r="C34" i="17"/>
  <c r="H52" i="17"/>
  <c r="C91" i="17"/>
  <c r="G130" i="17"/>
  <c r="C96" i="17"/>
  <c r="C19" i="17"/>
  <c r="F130" i="17"/>
  <c r="G52" i="17"/>
  <c r="G17" i="17"/>
  <c r="C17" i="17" s="1"/>
  <c r="E21" i="17"/>
  <c r="F112" i="17"/>
  <c r="F111" i="17" s="1"/>
  <c r="C18" i="3"/>
  <c r="E17" i="3"/>
  <c r="D100" i="17"/>
  <c r="C100" i="17" s="1"/>
  <c r="C101" i="17"/>
  <c r="E11" i="3"/>
  <c r="C14" i="3"/>
  <c r="D19" i="3"/>
  <c r="E52" i="17"/>
  <c r="C55" i="17"/>
  <c r="F12" i="3"/>
  <c r="C22" i="17"/>
  <c r="F10" i="3"/>
  <c r="E34" i="3"/>
  <c r="G35" i="3"/>
  <c r="G34" i="3" s="1"/>
  <c r="C13" i="3"/>
  <c r="G46" i="17"/>
  <c r="F16" i="3" s="1"/>
  <c r="C16" i="3" s="1"/>
  <c r="E65" i="17"/>
  <c r="E64" i="17" s="1"/>
  <c r="I73" i="17"/>
  <c r="I72" i="17" s="1"/>
  <c r="C89" i="17"/>
  <c r="F15" i="2"/>
  <c r="H112" i="17"/>
  <c r="G112" i="17"/>
  <c r="E143" i="17"/>
  <c r="E142" i="17" s="1"/>
  <c r="C144" i="17"/>
  <c r="G73" i="17"/>
  <c r="G72" i="17" s="1"/>
  <c r="F30" i="3"/>
  <c r="F29" i="3" s="1"/>
  <c r="F28" i="3" s="1"/>
  <c r="E15" i="2"/>
  <c r="H21" i="17"/>
  <c r="C125" i="17"/>
  <c r="D124" i="17"/>
  <c r="D130" i="17"/>
  <c r="C131" i="17"/>
  <c r="C133" i="17"/>
  <c r="C102" i="17"/>
  <c r="E14" i="17"/>
  <c r="D21" i="17"/>
  <c r="D64" i="17"/>
  <c r="D73" i="17"/>
  <c r="C74" i="17"/>
  <c r="E30" i="3"/>
  <c r="F73" i="17"/>
  <c r="F72" i="17" s="1"/>
  <c r="C80" i="17"/>
  <c r="E88" i="17"/>
  <c r="H88" i="17"/>
  <c r="H36" i="3"/>
  <c r="H35" i="3" s="1"/>
  <c r="C93" i="17"/>
  <c r="C116" i="17"/>
  <c r="E112" i="17"/>
  <c r="I130" i="17"/>
  <c r="D142" i="17"/>
  <c r="C15" i="17"/>
  <c r="D8" i="3"/>
  <c r="F7" i="3" l="1"/>
  <c r="S10" i="3"/>
  <c r="L10" i="3"/>
  <c r="L7" i="3" s="1"/>
  <c r="H7" i="1"/>
  <c r="H6" i="1" s="1"/>
  <c r="E111" i="17"/>
  <c r="E110" i="17" s="1"/>
  <c r="D86" i="17"/>
  <c r="H111" i="17"/>
  <c r="H110" i="17" s="1"/>
  <c r="H148" i="17" s="1"/>
  <c r="I45" i="3"/>
  <c r="C66" i="17"/>
  <c r="G45" i="3"/>
  <c r="H87" i="17"/>
  <c r="H86" i="17" s="1"/>
  <c r="G111" i="17"/>
  <c r="G110" i="17" s="1"/>
  <c r="G148" i="17" s="1"/>
  <c r="H13" i="17"/>
  <c r="C21" i="3"/>
  <c r="F13" i="17"/>
  <c r="F12" i="17" s="1"/>
  <c r="I111" i="17"/>
  <c r="I46" i="3" s="1"/>
  <c r="C65" i="17"/>
  <c r="C64" i="17"/>
  <c r="C142" i="17"/>
  <c r="E13" i="17"/>
  <c r="E12" i="17" s="1"/>
  <c r="D13" i="17"/>
  <c r="G14" i="17"/>
  <c r="C14" i="17" s="1"/>
  <c r="C112" i="17"/>
  <c r="H34" i="3"/>
  <c r="H45" i="3" s="1"/>
  <c r="H12" i="17"/>
  <c r="C143" i="17"/>
  <c r="C46" i="17"/>
  <c r="F110" i="17"/>
  <c r="F148" i="17" s="1"/>
  <c r="E46" i="3"/>
  <c r="I12" i="17"/>
  <c r="C35" i="3"/>
  <c r="C36" i="3"/>
  <c r="C52" i="17"/>
  <c r="E6" i="3"/>
  <c r="E87" i="17"/>
  <c r="C88" i="17"/>
  <c r="C12" i="3"/>
  <c r="F11" i="3"/>
  <c r="F6" i="3" s="1"/>
  <c r="F45" i="3" s="1"/>
  <c r="C73" i="17"/>
  <c r="D72" i="17"/>
  <c r="C72" i="17" s="1"/>
  <c r="C19" i="3"/>
  <c r="D17" i="3"/>
  <c r="C17" i="3" s="1"/>
  <c r="D7" i="3"/>
  <c r="C8" i="3"/>
  <c r="E148" i="17"/>
  <c r="E29" i="3"/>
  <c r="C30" i="3"/>
  <c r="C124" i="17"/>
  <c r="C119" i="17"/>
  <c r="G8" i="2" s="1"/>
  <c r="G15" i="2" s="1"/>
  <c r="C16" i="2" s="1"/>
  <c r="D111" i="17"/>
  <c r="G21" i="17"/>
  <c r="C21" i="17" s="1"/>
  <c r="C130" i="17"/>
  <c r="S7" i="3"/>
  <c r="C10" i="3"/>
  <c r="F46" i="3" l="1"/>
  <c r="G46" i="3"/>
  <c r="G47" i="3" s="1"/>
  <c r="C87" i="17"/>
  <c r="E86" i="17"/>
  <c r="C86" i="17" s="1"/>
  <c r="I110" i="17"/>
  <c r="I148" i="17" s="1"/>
  <c r="F147" i="17"/>
  <c r="F149" i="17" s="1"/>
  <c r="F11" i="17"/>
  <c r="I147" i="17"/>
  <c r="I11" i="17"/>
  <c r="E11" i="17"/>
  <c r="H147" i="17"/>
  <c r="H149" i="17" s="1"/>
  <c r="H11" i="17"/>
  <c r="H47" i="3"/>
  <c r="E147" i="17"/>
  <c r="I47" i="3"/>
  <c r="C34" i="3"/>
  <c r="C11" i="3"/>
  <c r="L11" i="3" s="1"/>
  <c r="S11" i="3" s="1"/>
  <c r="E149" i="17"/>
  <c r="D46" i="3"/>
  <c r="C111" i="17"/>
  <c r="C110" i="17" s="1"/>
  <c r="D110" i="17"/>
  <c r="D148" i="17" s="1"/>
  <c r="C148" i="17" s="1"/>
  <c r="C29" i="3"/>
  <c r="E28" i="3"/>
  <c r="E45" i="3" s="1"/>
  <c r="C7" i="3"/>
  <c r="D6" i="3"/>
  <c r="D45" i="3" s="1"/>
  <c r="D12" i="17"/>
  <c r="G13" i="17"/>
  <c r="F47" i="3"/>
  <c r="I149" i="17" l="1"/>
  <c r="D147" i="17"/>
  <c r="D149" i="17" s="1"/>
  <c r="D11" i="17"/>
  <c r="G12" i="17"/>
  <c r="G11" i="17" s="1"/>
  <c r="C13" i="17"/>
  <c r="C6" i="3"/>
  <c r="F10" i="1" s="1"/>
  <c r="C28" i="3"/>
  <c r="F11" i="1" s="1"/>
  <c r="C46" i="3"/>
  <c r="L6" i="3"/>
  <c r="L45" i="3" s="1"/>
  <c r="C12" i="17" l="1"/>
  <c r="C11" i="17"/>
  <c r="D47" i="3"/>
  <c r="E47" i="3"/>
  <c r="G147" i="17"/>
  <c r="C147" i="17" s="1"/>
  <c r="C149" i="17" s="1"/>
  <c r="F9" i="1"/>
  <c r="F12" i="1" s="1"/>
  <c r="S6" i="3"/>
  <c r="S45" i="3" s="1"/>
  <c r="L47" i="3"/>
  <c r="G10" i="1"/>
  <c r="G9" i="1" s="1"/>
  <c r="G12" i="1" s="1"/>
  <c r="G22" i="1" s="1"/>
  <c r="C45" i="3"/>
  <c r="C47" i="3" s="1"/>
  <c r="C42" i="3" l="1"/>
  <c r="C41" i="3"/>
  <c r="F15" i="1" s="1"/>
  <c r="F22" i="1" s="1"/>
  <c r="G149" i="17"/>
  <c r="H10" i="1"/>
  <c r="H9" i="1" s="1"/>
  <c r="H12" i="1" s="1"/>
  <c r="H22" i="1" s="1"/>
  <c r="S47" i="3" l="1"/>
</calcChain>
</file>

<file path=xl/sharedStrings.xml><?xml version="1.0" encoding="utf-8"?>
<sst xmlns="http://schemas.openxmlformats.org/spreadsheetml/2006/main" count="324" uniqueCount="221">
  <si>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</si>
  <si>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</si>
  <si>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</si>
  <si>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</si>
  <si>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</si>
  <si>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</si>
  <si>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</si>
  <si>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</si>
  <si>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</si>
  <si>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</si>
  <si>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</si>
  <si>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</si>
  <si>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</si>
  <si>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</si>
  <si>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</si>
  <si>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</si>
  <si>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</si>
  <si>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</si>
  <si>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</si>
  <si>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</si>
  <si>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</si>
  <si>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</si>
  <si>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</si>
  <si>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</si>
  <si>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</si>
  <si>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</si>
  <si>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</si>
  <si>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</si>
  <si>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</si>
  <si>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</si>
  <si>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</si>
  <si>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</si>
  <si>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</si>
  <si>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</si>
  <si>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</si>
  <si>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</si>
  <si>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</si>
  <si>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proizvedene dugotrajne  imovine</t>
  </si>
  <si>
    <t>OPĆI DIO</t>
  </si>
  <si>
    <t>PRIHODI UKUPNO</t>
  </si>
  <si>
    <t>RASHODI UKUPNO</t>
  </si>
  <si>
    <t>Naknade troškova osobama izvan radnog odnosa</t>
  </si>
  <si>
    <t>Program 1022 PREDŠKOLSKI ODGOJ</t>
  </si>
  <si>
    <t>A102201</t>
  </si>
  <si>
    <t>Redoviti programi vrtića i jaslica</t>
  </si>
  <si>
    <t>DJEČJI VRTIĆ VLADIMIR NAZOR</t>
  </si>
  <si>
    <t>__________________________</t>
  </si>
  <si>
    <t>K102203</t>
  </si>
  <si>
    <t>Opremanje Dječjeg vrtića</t>
  </si>
  <si>
    <t>KLASA:</t>
  </si>
  <si>
    <t>URBROJ:</t>
  </si>
  <si>
    <t>PREDŠKOLSKI ODGOJ</t>
  </si>
  <si>
    <t>Redoviti program vrtića i jaslica</t>
  </si>
  <si>
    <t>UKUPNO RASHODI I IZDATCI</t>
  </si>
  <si>
    <t>3111</t>
  </si>
  <si>
    <t>Plaće za redovan rad</t>
  </si>
  <si>
    <t>3121</t>
  </si>
  <si>
    <t>3132</t>
  </si>
  <si>
    <t>Doprinosi za obvezno zdravstveno osiguranje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</si>
  <si>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</si>
  <si>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</si>
  <si>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</si>
  <si>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</si>
  <si>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</si>
  <si>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</si>
  <si>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</si>
  <si>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</si>
  <si>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</si>
  <si>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</si>
  <si>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</si>
  <si>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</si>
  <si>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</si>
  <si>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</si>
  <si>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</si>
  <si>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</si>
  <si>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</si>
  <si>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</si>
  <si>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</si>
  <si>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</si>
  <si>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</si>
  <si>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</si>
  <si>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</si>
  <si>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</si>
  <si>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</si>
  <si>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</si>
  <si>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</si>
  <si>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</si>
  <si>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</si>
  <si>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</si>
  <si>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</si>
  <si>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</si>
  <si>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</si>
  <si>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</si>
  <si>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</si>
  <si>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</si>
  <si>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</si>
  <si>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3241</t>
  </si>
  <si>
    <t>329</t>
  </si>
  <si>
    <t>3291</t>
  </si>
  <si>
    <t>3292</t>
  </si>
  <si>
    <t>Premije osiguranja</t>
  </si>
  <si>
    <t>3293</t>
  </si>
  <si>
    <t>Reprezentacija</t>
  </si>
  <si>
    <t>Pristojbe i naknade</t>
  </si>
  <si>
    <t>3299</t>
  </si>
  <si>
    <t>3431</t>
  </si>
  <si>
    <t>Bankarske usluge i usluge platnog prometa</t>
  </si>
  <si>
    <t>Opremanje dječjeg vrtića</t>
  </si>
  <si>
    <t>RASHODI ZA NABAVU NEFINANCIJSKE IMOVINE</t>
  </si>
  <si>
    <t>4221</t>
  </si>
  <si>
    <t>Uredska oprema i namještaj</t>
  </si>
  <si>
    <t>Oprema za održavanje i zaštitu</t>
  </si>
  <si>
    <t>4227</t>
  </si>
  <si>
    <t>Uređaji, strojevi i oprema za ostale namjene</t>
  </si>
  <si>
    <t>Prijevozna sredstva</t>
  </si>
  <si>
    <t>Kombi vozila</t>
  </si>
  <si>
    <t>PLAN PRIHODA</t>
  </si>
  <si>
    <t>6+7</t>
  </si>
  <si>
    <t>Pomoći pror.korisnicima iz proračuna koji im nije nadležan</t>
  </si>
  <si>
    <t>Pomoć prorač.koris. - MZOS</t>
  </si>
  <si>
    <t>Prihodi od imovine</t>
  </si>
  <si>
    <t>Prihodi od financijske imovine</t>
  </si>
  <si>
    <t>Kamate na depozite po viđenju</t>
  </si>
  <si>
    <t>Prihodi od admin.pristojbi i pristojibi po posebnim propisima</t>
  </si>
  <si>
    <t>Prihodi po posebnim propisima</t>
  </si>
  <si>
    <t>Sufinanciranje cijene usluge i ostali prihodi za posebne namjene</t>
  </si>
  <si>
    <t>PRIHODI OD PRUŽENIH USLUGA I DONACIJA</t>
  </si>
  <si>
    <t>Prihodi od pruženih usluga - specijal.progr.</t>
  </si>
  <si>
    <t>Tekuće donacije od fizičkih osoba/pravnih</t>
  </si>
  <si>
    <t>PRIHODI IZ PRORAČUNA</t>
  </si>
  <si>
    <t>Prihodi iz nadležnog proračuna</t>
  </si>
  <si>
    <t>OSTALI PRIHODI</t>
  </si>
  <si>
    <t>Ostali prihodi</t>
  </si>
  <si>
    <t>RAZLIKA PRIHODA I RASHODA</t>
  </si>
  <si>
    <t>Tekuće pomoći od HZMO-a, HZZ-a i HZZO-a</t>
  </si>
  <si>
    <t>UKUPNO PRIHODI I PRIMICI</t>
  </si>
  <si>
    <t>Pomoći izvanpror.korisnika</t>
  </si>
  <si>
    <t>Pomoći pr.koris. iz poračuna koji im nije nadležan</t>
  </si>
  <si>
    <t>Prihodi iz nadležnog proračuna za financiranje postojeće redovne djelatnosti prorač.korisnika</t>
  </si>
  <si>
    <t xml:space="preserve">Ostali prihodi </t>
  </si>
  <si>
    <t>Sastavila:</t>
  </si>
  <si>
    <t>Barbara Babić Manojlović, dipl.oecc.</t>
  </si>
  <si>
    <t>voditeljica računovodstva</t>
  </si>
  <si>
    <t>PRORAČUNSKI KORISNIK DJEČJI VRTIĆ VLADIMIR NAZOR</t>
  </si>
  <si>
    <t>Predsjednica Upravnog vijeća</t>
  </si>
  <si>
    <t>PLANIRANI PRIHODI</t>
  </si>
  <si>
    <t>Nematerijalna proizvedena imovina</t>
  </si>
  <si>
    <t>Ulaganja u računalne programe</t>
  </si>
  <si>
    <t>Kamate za primljene kredite i zajmove</t>
  </si>
  <si>
    <t>Otplata glavnice primljenih kredita</t>
  </si>
  <si>
    <t>IZDACI ZA FINAN.IM. I OTPLATE ZAJMOVA</t>
  </si>
  <si>
    <t>Izdaci za otplatu glavnice</t>
  </si>
  <si>
    <t>Otplata glavnice prim.kredita</t>
  </si>
  <si>
    <t>Otplata glavnice po financijskom leasingu</t>
  </si>
  <si>
    <t>3+4+5</t>
  </si>
  <si>
    <t>UKUPNO PRIHODI I VIŠAK</t>
  </si>
  <si>
    <t>Doprinosi za obvezno zdravstveno osiguranje projekt EU</t>
  </si>
  <si>
    <t>Ostali rashodi za zaposlene projekt EU</t>
  </si>
  <si>
    <t>Plaće za redovan rad projekt EU</t>
  </si>
  <si>
    <t>Višak prihoda poslovanja - pomoći (HZZ za SOR u 2019.)</t>
  </si>
  <si>
    <t>T102204</t>
  </si>
  <si>
    <t>Službena putovanja - projekt EU</t>
  </si>
  <si>
    <t>Naknade za prijevoz - projekt EU</t>
  </si>
  <si>
    <t>Stručno usavršavanje - projekt EU</t>
  </si>
  <si>
    <t>6+7+9</t>
  </si>
  <si>
    <t>Prijenosi između proračunskih korisnika istog proračuna</t>
  </si>
  <si>
    <t>Tekući prijenosi između pror.kor.istog proračuna - DP 15% - projekt EU</t>
  </si>
  <si>
    <t>Tekući prijenosi između pror.kor.istog proračuna temeljem prijenosa EU sredstava -EU 85% - projekt EU</t>
  </si>
  <si>
    <t>Naknade za rad predstavničkih i izvršnih tijela</t>
  </si>
  <si>
    <t>Kamate za primljene zajmove ostalih financijskih institucija izvan javnog sektora</t>
  </si>
  <si>
    <t>"Kastafski vrtić - cjelodnevni rad"</t>
  </si>
  <si>
    <t>Pomoći  PROJEKT EU</t>
  </si>
  <si>
    <t>Rashodi za nabavu nefin. imovine</t>
  </si>
  <si>
    <t>Rashodi za nabavu proiz.dug. imovine</t>
  </si>
  <si>
    <t>UKUPNO RASHODI</t>
  </si>
  <si>
    <t>PRIHODI - RASHODI =</t>
  </si>
  <si>
    <t>Oznaka računa iz računskog plana</t>
  </si>
  <si>
    <t>2022.</t>
  </si>
  <si>
    <t>Ukupno prihodi i primici za 2022.</t>
  </si>
  <si>
    <t>VLASTITI IZVORI</t>
  </si>
  <si>
    <t>Rezultat poslovanja</t>
  </si>
  <si>
    <t>Višak/manjak prihoda</t>
  </si>
  <si>
    <t>Nakn.troš.osobama izvan rad.odnosa</t>
  </si>
  <si>
    <t>Prihodi od nefinancijske imovine</t>
  </si>
  <si>
    <t>Izvor 
prihoda i 
primitaka</t>
  </si>
  <si>
    <t>Pomoći-projekt EU</t>
  </si>
  <si>
    <t>Ukupno prihodi i primici za 2023.</t>
  </si>
  <si>
    <t>2023.</t>
  </si>
  <si>
    <t>PROJEKCIJA PLANA ZA 2023.</t>
  </si>
  <si>
    <t>Projekcija plana 
za 2023.</t>
  </si>
  <si>
    <t>Višak/ manjak prihoda poslovanja</t>
  </si>
  <si>
    <t>Manjak prihoda-izvor pomoći-HZZO refundacija prethodna godina</t>
  </si>
  <si>
    <t>Tekući prijenosi između pror.kor.istog proračuna - DP 15% - projekt EU-prihod za prethodne godine</t>
  </si>
  <si>
    <t>Tekući prijenosi između pror.kor.istog proračuna temeljem prijenosa EU sredstava -EU 85% - projekt EU - prihod za prethodne godine</t>
  </si>
  <si>
    <t>Tekuće pomoći od HZMO-a, HZZ-a i HZZO-a - refundacija za prethodnu godinu</t>
  </si>
  <si>
    <t>UKUPNO RASHODI I IZDATCI+MANJAK</t>
  </si>
  <si>
    <t>3+4+5+9</t>
  </si>
  <si>
    <t>3+9</t>
  </si>
  <si>
    <t>RASHODI POSLOVANJA + MANJAK</t>
  </si>
  <si>
    <t>Projekcija plana 
za 2024.</t>
  </si>
  <si>
    <t>PRIJEDLOG PLANA ZA 2022.</t>
  </si>
  <si>
    <t>Manjak prihoda-sredstva EU za 2021. 85%</t>
  </si>
  <si>
    <t>Manjak prihoda-sredstva EU za 2021. 15%</t>
  </si>
  <si>
    <t>Pomoć pr.koris. - sufinanciranje drugih gradova i općina</t>
  </si>
  <si>
    <t>Opći prihodi i primici Grad Kastav
1.1.1.</t>
  </si>
  <si>
    <t>Opći prihodi i primici  
1.1.2.</t>
  </si>
  <si>
    <t>Vlastiti prihodi
2.1.1.</t>
  </si>
  <si>
    <t>Prihodi za posebne namjene 
3.2.1.</t>
  </si>
  <si>
    <t>Donacije 
5.2.1.</t>
  </si>
  <si>
    <t>Pomoći
4.8.2. HZZO
4.8.3. MZOS
4.8.4. OPĆINE
4.8.5. EU 85%
4.8.6. DP 15%</t>
  </si>
  <si>
    <t>PROJEKCIJA PLANA ZA 2024.</t>
  </si>
  <si>
    <t>Ukupno prihodi i primici za 2024.</t>
  </si>
  <si>
    <t>2024.</t>
  </si>
  <si>
    <t>400-02/21-01/01</t>
  </si>
  <si>
    <t>Neva Andonov Lipovac, mag.oec.</t>
  </si>
  <si>
    <t>FINANCIJSKI PLAN DJEČJEG VRTIĆA VLADIMIR NAZOR  ZA 2022. 
I PROJEKCIJA PLANA ZA  2023. I 2024. GODINU</t>
  </si>
  <si>
    <t>Kastav, 20.12.2021.</t>
  </si>
  <si>
    <t>FINANCIJSKI PLAN ZA 2022.</t>
  </si>
  <si>
    <t>U Kastvu, 20. prosinca 2021.</t>
  </si>
  <si>
    <t>Financijski plan 
za 2022.</t>
  </si>
  <si>
    <t>2170/05-54-01-21-03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</si>
</sst>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indexed="8"/>
      <name val="MS Sans Serif"/>
      <family val="2"/>
      <charset val="238"/>
    </font>
    <font>
      <b/>
      <sz val="9"/>
      <name val="Arial"/>
      <family val="2"/>
      <charset val="238"/>
    </font>
    <font>
      <i/>
      <sz val="12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sz val="12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  <charset val="238"/>
    </font>
    <font>
      <sz val="12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37" fillId="0" borderId="0"/>
    <xf numFmtId="0" fontId="29" fillId="0" borderId="0"/>
    <xf numFmtId="0" fontId="18" fillId="0" borderId="0"/>
    <xf numFmtId="0" fontId="13" fillId="0" borderId="7" applyNumberFormat="0" applyFill="0" applyAlignment="0" applyProtection="0"/>
  </cellStyleXfs>
  <cellXfs count="209">
    <xf numFmtId="0" fontId="0" fillId="0" borderId="0" xfId="0" applyNumberForma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18" borderId="8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3" fillId="0" borderId="0" xfId="0" applyNumberFormat="1" applyFont="1" applyFill="1" applyBorder="1" applyAlignment="1" applyProtection="1">
      <alignment wrapText="1"/>
    </xf>
    <xf numFmtId="0" fontId="22" fillId="0" borderId="9" xfId="0" quotePrefix="1" applyFont="1" applyBorder="1" applyAlignment="1">
      <alignment horizontal="left" wrapText="1"/>
    </xf>
    <xf numFmtId="0" fontId="22" fillId="0" borderId="10" xfId="0" quotePrefix="1" applyFont="1" applyBorder="1" applyAlignment="1">
      <alignment horizontal="left" wrapText="1"/>
    </xf>
    <xf numFmtId="0" fontId="22" fillId="0" borderId="10" xfId="0" quotePrefix="1" applyFont="1" applyBorder="1" applyAlignment="1">
      <alignment horizontal="center" wrapText="1"/>
    </xf>
    <xf numFmtId="0" fontId="22" fillId="0" borderId="10" xfId="0" quotePrefix="1" applyNumberFormat="1" applyFont="1" applyFill="1" applyBorder="1" applyAlignment="1" applyProtection="1">
      <alignment horizontal="left"/>
    </xf>
    <xf numFmtId="0" fontId="20" fillId="0" borderId="8" xfId="0" applyNumberFormat="1" applyFont="1" applyFill="1" applyBorder="1" applyAlignment="1" applyProtection="1">
      <alignment horizont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right"/>
    </xf>
    <xf numFmtId="3" fontId="22" fillId="0" borderId="8" xfId="0" applyNumberFormat="1" applyFont="1" applyFill="1" applyBorder="1" applyAlignment="1" applyProtection="1">
      <alignment horizontal="right" wrapText="1"/>
    </xf>
    <xf numFmtId="0" fontId="24" fillId="0" borderId="10" xfId="0" applyNumberFormat="1" applyFont="1" applyFill="1" applyBorder="1" applyAlignment="1" applyProtection="1">
      <alignment wrapText="1"/>
    </xf>
    <xf numFmtId="3" fontId="22" fillId="0" borderId="9" xfId="0" applyNumberFormat="1" applyFont="1" applyBorder="1" applyAlignment="1">
      <alignment horizontal="right"/>
    </xf>
    <xf numFmtId="0" fontId="22" fillId="0" borderId="10" xfId="0" quotePrefix="1" applyFont="1" applyBorder="1" applyAlignment="1">
      <alignment horizontal="left"/>
    </xf>
    <xf numFmtId="0" fontId="22" fillId="0" borderId="10" xfId="0" applyNumberFormat="1" applyFont="1" applyFill="1" applyBorder="1" applyAlignment="1" applyProtection="1">
      <alignment wrapText="1"/>
    </xf>
    <xf numFmtId="0" fontId="24" fillId="0" borderId="10" xfId="0" applyNumberFormat="1" applyFont="1" applyFill="1" applyBorder="1" applyAlignment="1" applyProtection="1">
      <alignment horizontal="center" wrapText="1"/>
    </xf>
    <xf numFmtId="0" fontId="23" fillId="0" borderId="8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19" fillId="18" borderId="8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" fontId="22" fillId="0" borderId="8" xfId="0" applyNumberFormat="1" applyFont="1" applyBorder="1" applyAlignment="1">
      <alignment horizontal="right"/>
    </xf>
    <xf numFmtId="4" fontId="22" fillId="0" borderId="8" xfId="0" applyNumberFormat="1" applyFont="1" applyFill="1" applyBorder="1" applyAlignment="1" applyProtection="1">
      <alignment horizontal="right" wrapText="1"/>
    </xf>
    <xf numFmtId="0" fontId="15" fillId="0" borderId="12" xfId="0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/>
    </xf>
    <xf numFmtId="0" fontId="20" fillId="0" borderId="8" xfId="0" applyNumberFormat="1" applyFont="1" applyFill="1" applyBorder="1" applyAlignment="1" applyProtection="1">
      <alignment horizontal="center" vertical="center"/>
    </xf>
    <xf numFmtId="0" fontId="20" fillId="0" borderId="8" xfId="0" applyNumberFormat="1" applyFont="1" applyFill="1" applyBorder="1" applyAlignment="1" applyProtection="1">
      <alignment vertical="center" wrapText="1"/>
    </xf>
    <xf numFmtId="0" fontId="19" fillId="18" borderId="0" xfId="0" applyNumberFormat="1" applyFont="1" applyFill="1" applyBorder="1" applyAlignment="1" applyProtection="1">
      <alignment horizontal="center" vertical="center" wrapText="1"/>
    </xf>
    <xf numFmtId="0" fontId="20" fillId="18" borderId="0" xfId="0" applyNumberFormat="1" applyFont="1" applyFill="1" applyBorder="1" applyAlignment="1" applyProtection="1">
      <alignment horizontal="center" vertical="center" wrapText="1"/>
    </xf>
    <xf numFmtId="0" fontId="20" fillId="20" borderId="8" xfId="0" applyNumberFormat="1" applyFont="1" applyFill="1" applyBorder="1" applyAlignment="1" applyProtection="1">
      <alignment horizontal="center" vertical="center"/>
    </xf>
    <xf numFmtId="0" fontId="20" fillId="20" borderId="8" xfId="0" applyNumberFormat="1" applyFont="1" applyFill="1" applyBorder="1" applyAlignment="1" applyProtection="1">
      <alignment vertical="center" wrapText="1"/>
    </xf>
    <xf numFmtId="0" fontId="14" fillId="0" borderId="8" xfId="37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vertical="center" wrapText="1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center"/>
    </xf>
    <xf numFmtId="3" fontId="20" fillId="0" borderId="8" xfId="0" applyNumberFormat="1" applyFont="1" applyFill="1" applyBorder="1" applyAlignment="1" applyProtection="1">
      <alignment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vertical="center" wrapText="1"/>
    </xf>
    <xf numFmtId="3" fontId="18" fillId="0" borderId="8" xfId="0" applyNumberFormat="1" applyFont="1" applyFill="1" applyBorder="1" applyAlignment="1" applyProtection="1">
      <alignment vertical="center"/>
    </xf>
    <xf numFmtId="3" fontId="18" fillId="0" borderId="0" xfId="0" applyNumberFormat="1" applyFont="1" applyFill="1" applyBorder="1" applyAlignment="1" applyProtection="1">
      <alignment vertical="center"/>
    </xf>
    <xf numFmtId="3" fontId="20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9" fillId="21" borderId="8" xfId="0" applyNumberFormat="1" applyFont="1" applyFill="1" applyBorder="1" applyAlignment="1" applyProtection="1">
      <alignment horizontal="center" vertical="center"/>
    </xf>
    <xf numFmtId="0" fontId="39" fillId="21" borderId="8" xfId="0" applyNumberFormat="1" applyFont="1" applyFill="1" applyBorder="1" applyAlignment="1" applyProtection="1">
      <alignment horizontal="left" vertical="center" wrapText="1"/>
    </xf>
    <xf numFmtId="4" fontId="39" fillId="21" borderId="8" xfId="0" applyNumberFormat="1" applyFont="1" applyFill="1" applyBorder="1" applyAlignment="1" applyProtection="1">
      <alignment horizontal="right" vertical="center" wrapText="1"/>
    </xf>
    <xf numFmtId="0" fontId="22" fillId="22" borderId="8" xfId="0" applyNumberFormat="1" applyFont="1" applyFill="1" applyBorder="1" applyAlignment="1" applyProtection="1">
      <alignment horizontal="center" vertical="center"/>
    </xf>
    <xf numFmtId="0" fontId="22" fillId="22" borderId="8" xfId="0" applyNumberFormat="1" applyFont="1" applyFill="1" applyBorder="1" applyAlignment="1" applyProtection="1">
      <alignment vertical="center" wrapText="1"/>
    </xf>
    <xf numFmtId="4" fontId="22" fillId="22" borderId="8" xfId="0" applyNumberFormat="1" applyFont="1" applyFill="1" applyBorder="1" applyAlignment="1" applyProtection="1">
      <alignment vertical="center"/>
    </xf>
    <xf numFmtId="0" fontId="30" fillId="23" borderId="8" xfId="0" applyNumberFormat="1" applyFont="1" applyFill="1" applyBorder="1" applyAlignment="1" applyProtection="1">
      <alignment horizontal="center" vertical="center"/>
    </xf>
    <xf numFmtId="0" fontId="30" fillId="23" borderId="8" xfId="0" applyNumberFormat="1" applyFont="1" applyFill="1" applyBorder="1" applyAlignment="1" applyProtection="1">
      <alignment vertical="center" wrapText="1"/>
    </xf>
    <xf numFmtId="4" fontId="22" fillId="23" borderId="8" xfId="0" applyNumberFormat="1" applyFont="1" applyFill="1" applyBorder="1" applyAlignment="1" applyProtection="1">
      <alignment vertical="center"/>
    </xf>
    <xf numFmtId="0" fontId="22" fillId="20" borderId="8" xfId="0" applyNumberFormat="1" applyFont="1" applyFill="1" applyBorder="1" applyAlignment="1" applyProtection="1">
      <alignment horizontal="center" vertical="center"/>
    </xf>
    <xf numFmtId="0" fontId="22" fillId="20" borderId="8" xfId="0" applyNumberFormat="1" applyFont="1" applyFill="1" applyBorder="1" applyAlignment="1" applyProtection="1">
      <alignment vertical="center" wrapText="1"/>
    </xf>
    <xf numFmtId="4" fontId="22" fillId="20" borderId="8" xfId="0" applyNumberFormat="1" applyFont="1" applyFill="1" applyBorder="1" applyAlignment="1" applyProtection="1">
      <alignment vertical="center"/>
    </xf>
    <xf numFmtId="0" fontId="26" fillId="0" borderId="8" xfId="37" applyFont="1" applyFill="1" applyBorder="1" applyAlignment="1">
      <alignment horizontal="center" vertical="center" wrapText="1"/>
    </xf>
    <xf numFmtId="0" fontId="26" fillId="0" borderId="8" xfId="37" applyFont="1" applyFill="1" applyBorder="1" applyAlignment="1">
      <alignment horizontal="left" vertical="center" wrapText="1"/>
    </xf>
    <xf numFmtId="4" fontId="24" fillId="0" borderId="8" xfId="0" applyNumberFormat="1" applyFont="1" applyFill="1" applyBorder="1" applyAlignment="1" applyProtection="1">
      <alignment vertical="center"/>
    </xf>
    <xf numFmtId="0" fontId="25" fillId="20" borderId="8" xfId="37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/>
    </xf>
    <xf numFmtId="0" fontId="25" fillId="20" borderId="8" xfId="0" applyFont="1" applyFill="1" applyBorder="1" applyAlignment="1">
      <alignment horizontal="center" vertical="center"/>
    </xf>
    <xf numFmtId="4" fontId="25" fillId="20" borderId="8" xfId="0" applyNumberFormat="1" applyFont="1" applyFill="1" applyBorder="1" applyAlignment="1">
      <alignment horizontal="right" vertical="center"/>
    </xf>
    <xf numFmtId="0" fontId="26" fillId="0" borderId="8" xfId="0" quotePrefix="1" applyFont="1" applyFill="1" applyBorder="1" applyAlignment="1">
      <alignment horizontal="center" vertical="center"/>
    </xf>
    <xf numFmtId="0" fontId="25" fillId="20" borderId="8" xfId="0" applyFont="1" applyFill="1" applyBorder="1" applyAlignment="1">
      <alignment vertical="center" wrapText="1"/>
    </xf>
    <xf numFmtId="49" fontId="26" fillId="0" borderId="8" xfId="37" applyNumberFormat="1" applyFont="1" applyFill="1" applyBorder="1" applyAlignment="1">
      <alignment horizontal="center" vertical="center" wrapText="1"/>
    </xf>
    <xf numFmtId="49" fontId="25" fillId="20" borderId="8" xfId="37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 wrapText="1"/>
    </xf>
    <xf numFmtId="4" fontId="24" fillId="0" borderId="0" xfId="0" applyNumberFormat="1" applyFont="1" applyFill="1" applyBorder="1" applyAlignment="1" applyProtection="1">
      <alignment vertical="center"/>
    </xf>
    <xf numFmtId="4" fontId="22" fillId="0" borderId="0" xfId="0" applyNumberFormat="1" applyFont="1" applyFill="1" applyBorder="1" applyAlignment="1" applyProtection="1">
      <alignment vertical="center"/>
    </xf>
    <xf numFmtId="0" fontId="24" fillId="0" borderId="8" xfId="38" applyFont="1" applyFill="1" applyBorder="1" applyAlignment="1">
      <alignment horizontal="center" vertical="center" wrapText="1"/>
    </xf>
    <xf numFmtId="0" fontId="24" fillId="0" borderId="8" xfId="38" applyFont="1" applyFill="1" applyBorder="1" applyAlignment="1">
      <alignment horizontal="left" vertical="center" wrapText="1"/>
    </xf>
    <xf numFmtId="4" fontId="26" fillId="0" borderId="8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/>
    <xf numFmtId="0" fontId="25" fillId="20" borderId="8" xfId="0" applyNumberFormat="1" applyFont="1" applyFill="1" applyBorder="1" applyAlignment="1" applyProtection="1">
      <alignment vertical="center" wrapText="1"/>
    </xf>
    <xf numFmtId="4" fontId="25" fillId="20" borderId="8" xfId="0" applyNumberFormat="1" applyFont="1" applyFill="1" applyBorder="1" applyAlignment="1" applyProtection="1">
      <alignment vertical="center"/>
    </xf>
    <xf numFmtId="0" fontId="31" fillId="23" borderId="8" xfId="0" applyNumberFormat="1" applyFont="1" applyFill="1" applyBorder="1" applyAlignment="1" applyProtection="1">
      <alignment horizontal="center" vertical="center"/>
    </xf>
    <xf numFmtId="0" fontId="31" fillId="23" borderId="8" xfId="0" applyNumberFormat="1" applyFont="1" applyFill="1" applyBorder="1" applyAlignment="1" applyProtection="1">
      <alignment vertical="center" wrapText="1"/>
    </xf>
    <xf numFmtId="4" fontId="25" fillId="23" borderId="8" xfId="0" applyNumberFormat="1" applyFont="1" applyFill="1" applyBorder="1" applyAlignment="1" applyProtection="1">
      <alignment vertical="center"/>
    </xf>
    <xf numFmtId="0" fontId="25" fillId="20" borderId="8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vertical="center" wrapText="1"/>
    </xf>
    <xf numFmtId="4" fontId="25" fillId="22" borderId="8" xfId="0" applyNumberFormat="1" applyFont="1" applyFill="1" applyBorder="1" applyAlignment="1" applyProtection="1">
      <alignment vertical="center"/>
    </xf>
    <xf numFmtId="0" fontId="26" fillId="0" borderId="8" xfId="0" applyFont="1" applyFill="1" applyBorder="1" applyAlignment="1">
      <alignment horizontal="left" vertical="center" wrapText="1"/>
    </xf>
    <xf numFmtId="0" fontId="40" fillId="0" borderId="0" xfId="0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5" fillId="0" borderId="8" xfId="0" applyNumberFormat="1" applyFont="1" applyFill="1" applyBorder="1" applyAlignment="1" applyProtection="1">
      <alignment horizontal="center" vertical="center"/>
    </xf>
    <xf numFmtId="0" fontId="25" fillId="0" borderId="8" xfId="0" applyNumberFormat="1" applyFont="1" applyFill="1" applyBorder="1" applyAlignment="1" applyProtection="1">
      <alignment horizontal="left" vertical="center" wrapText="1"/>
    </xf>
    <xf numFmtId="4" fontId="25" fillId="0" borderId="8" xfId="0" applyNumberFormat="1" applyFont="1" applyFill="1" applyBorder="1" applyAlignment="1" applyProtection="1">
      <alignment vertical="center"/>
    </xf>
    <xf numFmtId="0" fontId="22" fillId="0" borderId="8" xfId="0" applyNumberFormat="1" applyFont="1" applyFill="1" applyBorder="1" applyAlignment="1" applyProtection="1">
      <alignment horizontal="center" vertical="center"/>
    </xf>
    <xf numFmtId="0" fontId="22" fillId="0" borderId="8" xfId="0" applyNumberFormat="1" applyFont="1" applyFill="1" applyBorder="1" applyAlignment="1" applyProtection="1">
      <alignment vertical="center" wrapText="1"/>
    </xf>
    <xf numFmtId="0" fontId="22" fillId="0" borderId="8" xfId="0" applyNumberFormat="1" applyFont="1" applyFill="1" applyBorder="1" applyAlignment="1" applyProtection="1">
      <alignment vertical="center"/>
    </xf>
    <xf numFmtId="4" fontId="22" fillId="0" borderId="8" xfId="0" applyNumberFormat="1" applyFont="1" applyFill="1" applyBorder="1" applyAlignment="1" applyProtection="1">
      <alignment vertical="center"/>
    </xf>
    <xf numFmtId="0" fontId="14" fillId="0" borderId="13" xfId="0" applyFont="1" applyBorder="1" applyAlignment="1">
      <alignment vertical="center"/>
    </xf>
    <xf numFmtId="1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" fontId="25" fillId="20" borderId="15" xfId="0" applyNumberFormat="1" applyFont="1" applyFill="1" applyBorder="1" applyAlignment="1">
      <alignment vertical="center" wrapText="1"/>
    </xf>
    <xf numFmtId="1" fontId="25" fillId="20" borderId="16" xfId="0" applyNumberFormat="1" applyFont="1" applyFill="1" applyBorder="1" applyAlignment="1">
      <alignment vertical="center" wrapText="1"/>
    </xf>
    <xf numFmtId="3" fontId="26" fillId="0" borderId="17" xfId="0" applyNumberFormat="1" applyFont="1" applyBorder="1" applyAlignment="1">
      <alignment horizontal="right" vertical="center" wrapText="1"/>
    </xf>
    <xf numFmtId="3" fontId="26" fillId="0" borderId="18" xfId="0" applyNumberFormat="1" applyFont="1" applyBorder="1" applyAlignment="1">
      <alignment horizontal="right" vertical="center" wrapText="1"/>
    </xf>
    <xf numFmtId="3" fontId="26" fillId="0" borderId="19" xfId="0" applyNumberFormat="1" applyFont="1" applyBorder="1" applyAlignment="1">
      <alignment horizontal="right" vertical="center" wrapText="1"/>
    </xf>
    <xf numFmtId="3" fontId="26" fillId="0" borderId="20" xfId="0" applyNumberFormat="1" applyFont="1" applyBorder="1" applyAlignment="1">
      <alignment horizontal="right" vertical="center" wrapText="1"/>
    </xf>
    <xf numFmtId="3" fontId="26" fillId="0" borderId="21" xfId="0" applyNumberFormat="1" applyFont="1" applyBorder="1" applyAlignment="1">
      <alignment horizontal="right" vertical="center" wrapText="1"/>
    </xf>
    <xf numFmtId="3" fontId="26" fillId="0" borderId="22" xfId="0" applyNumberFormat="1" applyFont="1" applyBorder="1" applyAlignment="1">
      <alignment horizontal="right" vertical="center" wrapText="1"/>
    </xf>
    <xf numFmtId="3" fontId="26" fillId="0" borderId="20" xfId="0" applyNumberFormat="1" applyFont="1" applyBorder="1" applyAlignment="1">
      <alignment horizontal="right" vertical="center"/>
    </xf>
    <xf numFmtId="3" fontId="26" fillId="0" borderId="8" xfId="0" applyNumberFormat="1" applyFont="1" applyBorder="1" applyAlignment="1">
      <alignment horizontal="right" vertical="center"/>
    </xf>
    <xf numFmtId="3" fontId="26" fillId="0" borderId="23" xfId="0" applyNumberFormat="1" applyFont="1" applyBorder="1" applyAlignment="1">
      <alignment horizontal="right" vertical="center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/>
    </xf>
    <xf numFmtId="0" fontId="34" fillId="0" borderId="0" xfId="0" quotePrefix="1" applyFont="1" applyBorder="1" applyAlignment="1">
      <alignment horizontal="center" vertical="center"/>
    </xf>
    <xf numFmtId="0" fontId="34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4" fillId="0" borderId="0" xfId="0" quotePrefix="1" applyNumberFormat="1" applyFont="1" applyFill="1" applyBorder="1" applyAlignment="1" applyProtection="1">
      <alignment horizontal="center" vertical="center"/>
    </xf>
    <xf numFmtId="3" fontId="34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33" fillId="0" borderId="24" xfId="0" applyFont="1" applyBorder="1" applyAlignment="1">
      <alignment horizontal="center" vertical="center" wrapText="1"/>
    </xf>
    <xf numFmtId="3" fontId="20" fillId="20" borderId="8" xfId="0" applyNumberFormat="1" applyFont="1" applyFill="1" applyBorder="1" applyAlignment="1" applyProtection="1">
      <alignment vertical="center"/>
    </xf>
    <xf numFmtId="1" fontId="28" fillId="19" borderId="25" xfId="0" applyNumberFormat="1" applyFont="1" applyFill="1" applyBorder="1" applyAlignment="1">
      <alignment horizontal="right" vertical="center"/>
    </xf>
    <xf numFmtId="3" fontId="26" fillId="0" borderId="26" xfId="0" applyNumberFormat="1" applyFont="1" applyBorder="1" applyAlignment="1">
      <alignment horizontal="right" vertical="center"/>
    </xf>
    <xf numFmtId="3" fontId="26" fillId="0" borderId="27" xfId="0" applyNumberFormat="1" applyFont="1" applyBorder="1" applyAlignment="1">
      <alignment horizontal="right" vertical="center"/>
    </xf>
    <xf numFmtId="3" fontId="26" fillId="0" borderId="28" xfId="0" applyNumberFormat="1" applyFont="1" applyBorder="1" applyAlignment="1">
      <alignment horizontal="right" vertical="center"/>
    </xf>
    <xf numFmtId="3" fontId="38" fillId="0" borderId="29" xfId="0" applyNumberFormat="1" applyFont="1" applyBorder="1" applyAlignment="1">
      <alignment vertical="center"/>
    </xf>
    <xf numFmtId="3" fontId="38" fillId="0" borderId="30" xfId="0" applyNumberFormat="1" applyFont="1" applyBorder="1" applyAlignment="1">
      <alignment vertical="center"/>
    </xf>
    <xf numFmtId="0" fontId="18" fillId="0" borderId="0" xfId="0" applyFont="1" applyAlignment="1">
      <alignment vertical="center" wrapText="1"/>
    </xf>
    <xf numFmtId="3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" fontId="22" fillId="20" borderId="8" xfId="0" applyNumberFormat="1" applyFont="1" applyFill="1" applyBorder="1" applyAlignment="1" applyProtection="1">
      <alignment horizontal="right" wrapText="1"/>
    </xf>
    <xf numFmtId="0" fontId="25" fillId="20" borderId="9" xfId="0" applyFont="1" applyFill="1" applyBorder="1" applyAlignment="1">
      <alignment horizontal="left"/>
    </xf>
    <xf numFmtId="0" fontId="14" fillId="20" borderId="10" xfId="0" applyNumberFormat="1" applyFont="1" applyFill="1" applyBorder="1" applyAlignment="1" applyProtection="1"/>
    <xf numFmtId="0" fontId="30" fillId="0" borderId="8" xfId="0" applyNumberFormat="1" applyFont="1" applyFill="1" applyBorder="1" applyAlignment="1" applyProtection="1">
      <alignment horizontal="center" vertical="center"/>
    </xf>
    <xf numFmtId="0" fontId="30" fillId="0" borderId="8" xfId="0" applyNumberFormat="1" applyFont="1" applyFill="1" applyBorder="1" applyAlignment="1" applyProtection="1">
      <alignment vertical="center" wrapText="1"/>
    </xf>
    <xf numFmtId="0" fontId="25" fillId="0" borderId="8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center" vertical="center"/>
    </xf>
    <xf numFmtId="4" fontId="24" fillId="24" borderId="8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/>
    <xf numFmtId="0" fontId="25" fillId="0" borderId="9" xfId="0" quotePrefix="1" applyFont="1" applyBorder="1" applyAlignment="1">
      <alignment horizontal="left"/>
    </xf>
    <xf numFmtId="0" fontId="14" fillId="0" borderId="10" xfId="0" applyNumberFormat="1" applyFont="1" applyFill="1" applyBorder="1" applyAlignment="1" applyProtection="1"/>
    <xf numFmtId="0" fontId="25" fillId="0" borderId="9" xfId="0" quotePrefix="1" applyNumberFormat="1" applyFont="1" applyFill="1" applyBorder="1" applyAlignment="1" applyProtection="1">
      <alignment horizontal="left" wrapText="1"/>
    </xf>
    <xf numFmtId="0" fontId="26" fillId="0" borderId="10" xfId="0" applyNumberFormat="1" applyFont="1" applyFill="1" applyBorder="1" applyAlignment="1" applyProtection="1">
      <alignment wrapText="1"/>
    </xf>
    <xf numFmtId="0" fontId="14" fillId="0" borderId="10" xfId="0" applyNumberFormat="1" applyFont="1" applyFill="1" applyBorder="1" applyAlignment="1" applyProtection="1">
      <alignment wrapText="1"/>
    </xf>
    <xf numFmtId="0" fontId="25" fillId="20" borderId="9" xfId="0" applyNumberFormat="1" applyFont="1" applyFill="1" applyBorder="1" applyAlignment="1" applyProtection="1">
      <alignment horizontal="left" wrapText="1"/>
    </xf>
    <xf numFmtId="0" fontId="26" fillId="20" borderId="10" xfId="0" applyNumberFormat="1" applyFont="1" applyFill="1" applyBorder="1" applyAlignment="1" applyProtection="1">
      <alignment wrapText="1"/>
    </xf>
    <xf numFmtId="0" fontId="14" fillId="20" borderId="10" xfId="0" applyNumberFormat="1" applyFont="1" applyFill="1" applyBorder="1" applyAlignment="1" applyProtection="1"/>
    <xf numFmtId="0" fontId="25" fillId="0" borderId="9" xfId="0" applyNumberFormat="1" applyFont="1" applyFill="1" applyBorder="1" applyAlignment="1" applyProtection="1">
      <alignment horizontal="left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/>
    </xf>
    <xf numFmtId="0" fontId="22" fillId="0" borderId="9" xfId="0" applyNumberFormat="1" applyFont="1" applyFill="1" applyBorder="1" applyAlignment="1" applyProtection="1">
      <alignment horizontal="left" wrapText="1"/>
    </xf>
    <xf numFmtId="0" fontId="24" fillId="0" borderId="10" xfId="0" applyNumberFormat="1" applyFont="1" applyFill="1" applyBorder="1" applyAlignment="1" applyProtection="1">
      <alignment wrapText="1"/>
    </xf>
    <xf numFmtId="0" fontId="18" fillId="0" borderId="10" xfId="0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/>
    </xf>
    <xf numFmtId="1" fontId="25" fillId="0" borderId="13" xfId="0" applyNumberFormat="1" applyFont="1" applyBorder="1" applyAlignment="1">
      <alignment horizontal="center" vertical="center" wrapText="1"/>
    </xf>
    <xf numFmtId="1" fontId="25" fillId="0" borderId="25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 vertical="center"/>
    </xf>
    <xf numFmtId="3" fontId="25" fillId="0" borderId="31" xfId="0" applyNumberFormat="1" applyFont="1" applyBorder="1" applyAlignment="1">
      <alignment horizontal="center" vertical="center"/>
    </xf>
    <xf numFmtId="3" fontId="25" fillId="0" borderId="25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1" fontId="36" fillId="0" borderId="32" xfId="0" applyNumberFormat="1" applyFont="1" applyBorder="1" applyAlignment="1">
      <alignment horizontal="center" vertical="center" wrapText="1"/>
    </xf>
    <xf numFmtId="1" fontId="36" fillId="0" borderId="23" xfId="0" applyNumberFormat="1" applyFont="1" applyBorder="1" applyAlignment="1">
      <alignment horizontal="center" vertical="center" wrapText="1"/>
    </xf>
    <xf numFmtId="1" fontId="36" fillId="0" borderId="35" xfId="0" applyNumberFormat="1" applyFont="1" applyBorder="1" applyAlignment="1">
      <alignment horizontal="center" vertical="center" wrapText="1"/>
    </xf>
    <xf numFmtId="1" fontId="36" fillId="0" borderId="28" xfId="0" applyNumberFormat="1" applyFont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1" fontId="35" fillId="19" borderId="13" xfId="0" applyNumberFormat="1" applyFont="1" applyFill="1" applyBorder="1" applyAlignment="1">
      <alignment horizontal="left" vertical="center" wrapText="1"/>
    </xf>
    <xf numFmtId="1" fontId="35" fillId="19" borderId="31" xfId="0" applyNumberFormat="1" applyFont="1" applyFill="1" applyBorder="1" applyAlignment="1">
      <alignment horizontal="left" vertical="center" wrapText="1"/>
    </xf>
    <xf numFmtId="0" fontId="36" fillId="0" borderId="34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1" fontId="35" fillId="19" borderId="13" xfId="0" applyNumberFormat="1" applyFont="1" applyFill="1" applyBorder="1" applyAlignment="1">
      <alignment horizontal="center" vertical="center" wrapText="1"/>
    </xf>
    <xf numFmtId="1" fontId="35" fillId="19" borderId="31" xfId="0" applyNumberFormat="1" applyFont="1" applyFill="1" applyBorder="1" applyAlignment="1">
      <alignment horizontal="center" vertical="center" wrapText="1"/>
    </xf>
    <xf numFmtId="0" fontId="21" fillId="0" borderId="36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</cellXfs>
  <cellStyles count="40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 2" xfId="36" xr:uid="{00000000-0005-0000-0000-000024000000}"/>
    <cellStyle name="Normalno" xfId="0" builtinId="0"/>
    <cellStyle name="Obično_List4" xfId="37" xr:uid="{00000000-0005-0000-0000-000025000000}"/>
    <cellStyle name="Obično_List5" xfId="38" xr:uid="{00000000-0005-0000-0000-000026000000}"/>
    <cellStyle name="Total" xfId="39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zoomScale="90" zoomScaleNormal="90" workbookViewId="0">
      <selection activeCell="C25" sqref="C25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26" customWidth="1"/>
    <col min="5" max="5" width="44.7109375" style="1" customWidth="1"/>
    <col min="6" max="6" width="16.42578125" style="1" customWidth="1"/>
    <col min="7" max="7" width="17.28515625" style="1" customWidth="1"/>
    <col min="8" max="8" width="16.7109375" style="1" customWidth="1"/>
    <col min="9" max="16384" width="11.42578125" style="1"/>
  </cols>
  <sheetData>
    <row r="1" spans="1:9" ht="48" customHeight="1" x14ac:dyDescent="0.2">
      <c r="A1" s="164" t="s">
        <v>215</v>
      </c>
      <c r="B1" s="164"/>
      <c r="C1" s="164"/>
      <c r="D1" s="164"/>
      <c r="E1" s="164"/>
      <c r="F1" s="164"/>
      <c r="G1" s="164"/>
      <c r="H1" s="164"/>
    </row>
    <row r="2" spans="1:9" s="8" customFormat="1" ht="26.25" customHeight="1" x14ac:dyDescent="0.2">
      <c r="A2" s="164" t="s">
        <v>38</v>
      </c>
      <c r="B2" s="164"/>
      <c r="C2" s="164"/>
      <c r="D2" s="164"/>
      <c r="E2" s="164"/>
      <c r="F2" s="164"/>
      <c r="G2" s="165"/>
      <c r="H2" s="165"/>
    </row>
    <row r="3" spans="1:9" ht="25.5" customHeight="1" x14ac:dyDescent="0.2">
      <c r="A3" s="164"/>
      <c r="B3" s="164"/>
      <c r="C3" s="164"/>
      <c r="D3" s="164"/>
      <c r="E3" s="164"/>
      <c r="F3" s="164"/>
      <c r="G3" s="164"/>
      <c r="H3" s="166"/>
    </row>
    <row r="4" spans="1:9" ht="9" customHeight="1" x14ac:dyDescent="0.25">
      <c r="A4" s="9"/>
      <c r="B4" s="10"/>
      <c r="C4" s="10"/>
      <c r="D4" s="10"/>
      <c r="E4" s="10"/>
    </row>
    <row r="5" spans="1:9" ht="27.75" customHeight="1" x14ac:dyDescent="0.25">
      <c r="A5" s="11"/>
      <c r="B5" s="12"/>
      <c r="C5" s="12"/>
      <c r="D5" s="13"/>
      <c r="E5" s="14"/>
      <c r="F5" s="15" t="s">
        <v>219</v>
      </c>
      <c r="G5" s="16" t="s">
        <v>189</v>
      </c>
      <c r="H5" s="16" t="s">
        <v>199</v>
      </c>
      <c r="I5" s="17"/>
    </row>
    <row r="6" spans="1:9" ht="27.75" customHeight="1" x14ac:dyDescent="0.25">
      <c r="A6" s="172" t="s">
        <v>39</v>
      </c>
      <c r="B6" s="173"/>
      <c r="C6" s="173"/>
      <c r="D6" s="173"/>
      <c r="E6" s="174"/>
      <c r="F6" s="154">
        <f>F7+F8</f>
        <v>12519610</v>
      </c>
      <c r="G6" s="154">
        <f>G7+G8</f>
        <v>12544560</v>
      </c>
      <c r="H6" s="154">
        <f>H7+H8</f>
        <v>12560260</v>
      </c>
      <c r="I6" s="28"/>
    </row>
    <row r="7" spans="1:9" ht="22.5" customHeight="1" x14ac:dyDescent="0.25">
      <c r="A7" s="175" t="s">
        <v>0</v>
      </c>
      <c r="B7" s="170"/>
      <c r="C7" s="170"/>
      <c r="D7" s="170"/>
      <c r="E7" s="168"/>
      <c r="F7" s="30">
        <f>'PLAN PRIHODA'!C16</f>
        <v>12519610</v>
      </c>
      <c r="G7" s="29">
        <f>'PLAN PRIHODA'!C31</f>
        <v>12544560</v>
      </c>
      <c r="H7" s="29">
        <f>'PLAN PRIHODA'!C46</f>
        <v>12560260</v>
      </c>
    </row>
    <row r="8" spans="1:9" ht="22.5" customHeight="1" x14ac:dyDescent="0.25">
      <c r="A8" s="167" t="s">
        <v>1</v>
      </c>
      <c r="B8" s="168"/>
      <c r="C8" s="168"/>
      <c r="D8" s="168"/>
      <c r="E8" s="168"/>
      <c r="F8" s="29">
        <v>0</v>
      </c>
      <c r="G8" s="29">
        <v>0</v>
      </c>
      <c r="H8" s="29">
        <v>0</v>
      </c>
    </row>
    <row r="9" spans="1:9" ht="22.5" customHeight="1" x14ac:dyDescent="0.25">
      <c r="A9" s="155" t="s">
        <v>40</v>
      </c>
      <c r="B9" s="156"/>
      <c r="C9" s="156"/>
      <c r="D9" s="156"/>
      <c r="E9" s="156"/>
      <c r="F9" s="154">
        <f>F10+F11</f>
        <v>12494060</v>
      </c>
      <c r="G9" s="154">
        <f>G10+G11</f>
        <v>12535360</v>
      </c>
      <c r="H9" s="154">
        <f>H10+H11</f>
        <v>12560260</v>
      </c>
    </row>
    <row r="10" spans="1:9" ht="22.5" customHeight="1" x14ac:dyDescent="0.25">
      <c r="A10" s="169" t="s">
        <v>2</v>
      </c>
      <c r="B10" s="170"/>
      <c r="C10" s="170"/>
      <c r="D10" s="170"/>
      <c r="E10" s="171"/>
      <c r="F10" s="30">
        <f>'PLAN RASHODA I IZDATAKA'!C6+'PLAN RASHODA I IZDATAKA'!C34</f>
        <v>12418060</v>
      </c>
      <c r="G10" s="30">
        <f>'PLAN RASHODA I IZDATAKA'!L6+'PLAN RASHODA I IZDATAKA'!L34</f>
        <v>12465360</v>
      </c>
      <c r="H10" s="30">
        <f>'PLAN RASHODA I IZDATAKA'!S6+'PLAN RASHODA I IZDATAKA'!S34</f>
        <v>12490260</v>
      </c>
    </row>
    <row r="11" spans="1:9" ht="22.5" customHeight="1" x14ac:dyDescent="0.25">
      <c r="A11" s="167" t="s">
        <v>3</v>
      </c>
      <c r="B11" s="168"/>
      <c r="C11" s="168"/>
      <c r="D11" s="168"/>
      <c r="E11" s="168"/>
      <c r="F11" s="30">
        <f>'PLAN RASHODA I IZDATAKA'!C28</f>
        <v>76000</v>
      </c>
      <c r="G11" s="30">
        <f>'PLAN RASHODA I IZDATAKA'!L28</f>
        <v>70000</v>
      </c>
      <c r="H11" s="30">
        <f>'PLAN RASHODA I IZDATAKA'!S28</f>
        <v>70000</v>
      </c>
    </row>
    <row r="12" spans="1:9" ht="22.5" customHeight="1" x14ac:dyDescent="0.25">
      <c r="A12" s="169" t="s">
        <v>4</v>
      </c>
      <c r="B12" s="170"/>
      <c r="C12" s="170"/>
      <c r="D12" s="170"/>
      <c r="E12" s="170"/>
      <c r="F12" s="19">
        <f>+F6-F9</f>
        <v>25550</v>
      </c>
      <c r="G12" s="19">
        <f>+G6-G9</f>
        <v>9200</v>
      </c>
      <c r="H12" s="19">
        <f>+H6-H9</f>
        <v>0</v>
      </c>
    </row>
    <row r="13" spans="1:9" ht="25.5" customHeight="1" x14ac:dyDescent="0.2">
      <c r="A13" s="164"/>
      <c r="B13" s="176"/>
      <c r="C13" s="176"/>
      <c r="D13" s="176"/>
      <c r="E13" s="176"/>
      <c r="F13" s="166"/>
      <c r="G13" s="166"/>
      <c r="H13" s="166"/>
    </row>
    <row r="14" spans="1:9" ht="27.75" customHeight="1" x14ac:dyDescent="0.25">
      <c r="A14" s="11"/>
      <c r="B14" s="12"/>
      <c r="C14" s="12"/>
      <c r="D14" s="13"/>
      <c r="E14" s="14"/>
      <c r="F14" s="15" t="str">
        <f>F5</f>
        <v>Financijski plan 
za 2022.</v>
      </c>
      <c r="G14" s="15" t="str">
        <f>G5</f>
        <v>Projekcija plana 
za 2023.</v>
      </c>
      <c r="H14" s="15" t="str">
        <f>H5</f>
        <v>Projekcija plana 
za 2024.</v>
      </c>
    </row>
    <row r="15" spans="1:9" ht="22.5" customHeight="1" x14ac:dyDescent="0.25">
      <c r="A15" s="178" t="s">
        <v>5</v>
      </c>
      <c r="B15" s="179"/>
      <c r="C15" s="179"/>
      <c r="D15" s="179"/>
      <c r="E15" s="180"/>
      <c r="F15" s="21">
        <f>-('PLAN RASHODA I IZDATAKA'!C23+'PLAN RASHODA I IZDATAKA'!C41)</f>
        <v>0</v>
      </c>
      <c r="G15" s="21">
        <v>0</v>
      </c>
      <c r="H15" s="21">
        <v>0</v>
      </c>
    </row>
    <row r="16" spans="1:9" s="6" customFormat="1" ht="25.5" customHeight="1" x14ac:dyDescent="0.25">
      <c r="A16" s="181"/>
      <c r="B16" s="176"/>
      <c r="C16" s="176"/>
      <c r="D16" s="176"/>
      <c r="E16" s="176"/>
      <c r="F16" s="166"/>
      <c r="G16" s="166"/>
      <c r="H16" s="166"/>
    </row>
    <row r="17" spans="1:8" s="6" customFormat="1" ht="27.75" customHeight="1" x14ac:dyDescent="0.25">
      <c r="A17" s="11"/>
      <c r="B17" s="12"/>
      <c r="C17" s="12"/>
      <c r="D17" s="13"/>
      <c r="E17" s="14"/>
      <c r="F17" s="15" t="str">
        <f>F5</f>
        <v>Financijski plan 
za 2022.</v>
      </c>
      <c r="G17" s="15" t="str">
        <f>G5</f>
        <v>Projekcija plana 
za 2023.</v>
      </c>
      <c r="H17" s="15" t="str">
        <f>H5</f>
        <v>Projekcija plana 
za 2024.</v>
      </c>
    </row>
    <row r="18" spans="1:8" s="6" customFormat="1" ht="22.5" customHeight="1" x14ac:dyDescent="0.25">
      <c r="A18" s="175" t="s">
        <v>6</v>
      </c>
      <c r="B18" s="170"/>
      <c r="C18" s="170"/>
      <c r="D18" s="170"/>
      <c r="E18" s="170"/>
      <c r="F18" s="18">
        <v>0</v>
      </c>
      <c r="G18" s="18">
        <v>0</v>
      </c>
      <c r="H18" s="18">
        <v>0</v>
      </c>
    </row>
    <row r="19" spans="1:8" s="6" customFormat="1" ht="22.5" customHeight="1" x14ac:dyDescent="0.25">
      <c r="A19" s="175" t="s">
        <v>7</v>
      </c>
      <c r="B19" s="170"/>
      <c r="C19" s="170"/>
      <c r="D19" s="170"/>
      <c r="E19" s="170"/>
      <c r="F19" s="18">
        <v>25550</v>
      </c>
      <c r="G19" s="18">
        <v>9200</v>
      </c>
      <c r="H19" s="18">
        <v>0</v>
      </c>
    </row>
    <row r="20" spans="1:8" s="6" customFormat="1" ht="22.5" customHeight="1" x14ac:dyDescent="0.25">
      <c r="A20" s="169" t="s">
        <v>8</v>
      </c>
      <c r="B20" s="170"/>
      <c r="C20" s="170"/>
      <c r="D20" s="170"/>
      <c r="E20" s="170"/>
      <c r="F20" s="18">
        <f>F18-F19</f>
        <v>-25550</v>
      </c>
      <c r="G20" s="18">
        <f>G18-G19</f>
        <v>-9200</v>
      </c>
      <c r="H20" s="18">
        <f>H18-H19</f>
        <v>0</v>
      </c>
    </row>
    <row r="21" spans="1:8" s="6" customFormat="1" ht="15" customHeight="1" x14ac:dyDescent="0.25">
      <c r="A21" s="22"/>
      <c r="B21" s="23"/>
      <c r="C21" s="20"/>
      <c r="D21" s="24"/>
      <c r="E21" s="23"/>
      <c r="F21" s="25"/>
      <c r="G21" s="25"/>
      <c r="H21" s="25"/>
    </row>
    <row r="22" spans="1:8" s="6" customFormat="1" ht="22.5" customHeight="1" x14ac:dyDescent="0.25">
      <c r="A22" s="169" t="s">
        <v>9</v>
      </c>
      <c r="B22" s="170"/>
      <c r="C22" s="170"/>
      <c r="D22" s="170"/>
      <c r="E22" s="170"/>
      <c r="F22" s="18">
        <f>F12+F15+F20</f>
        <v>0</v>
      </c>
      <c r="G22" s="18">
        <f>G12+G15+G20</f>
        <v>0</v>
      </c>
      <c r="H22" s="18">
        <f>H12+H15+H20</f>
        <v>0</v>
      </c>
    </row>
    <row r="23" spans="1:8" s="6" customFormat="1" ht="22.5" customHeight="1" x14ac:dyDescent="0.25">
      <c r="A23" s="32" t="s">
        <v>49</v>
      </c>
      <c r="B23" s="32"/>
      <c r="C23" s="32" t="s">
        <v>213</v>
      </c>
      <c r="D23" s="32"/>
      <c r="E23" s="32"/>
      <c r="F23" s="177" t="s">
        <v>144</v>
      </c>
      <c r="G23" s="177"/>
      <c r="H23" s="177"/>
    </row>
    <row r="24" spans="1:8" s="6" customFormat="1" ht="22.5" customHeight="1" x14ac:dyDescent="0.25">
      <c r="A24" s="182" t="s">
        <v>50</v>
      </c>
      <c r="B24" s="182"/>
      <c r="C24" s="182" t="s">
        <v>220</v>
      </c>
      <c r="D24" s="182"/>
      <c r="E24" s="182"/>
    </row>
    <row r="25" spans="1:8" s="6" customFormat="1" ht="22.5" customHeight="1" x14ac:dyDescent="0.25">
      <c r="A25" s="1" t="s">
        <v>216</v>
      </c>
      <c r="B25" s="1"/>
      <c r="C25" s="1"/>
      <c r="D25" s="26"/>
      <c r="E25" s="1"/>
      <c r="F25" s="177" t="s">
        <v>46</v>
      </c>
      <c r="G25" s="177"/>
      <c r="H25" s="177"/>
    </row>
    <row r="26" spans="1:8" s="6" customFormat="1" ht="22.5" customHeight="1" x14ac:dyDescent="0.25">
      <c r="A26" s="1"/>
      <c r="B26" s="1"/>
      <c r="C26" s="1"/>
      <c r="D26" s="26"/>
      <c r="E26" s="1"/>
      <c r="F26" s="177" t="s">
        <v>214</v>
      </c>
      <c r="G26" s="177"/>
      <c r="H26" s="177"/>
    </row>
    <row r="27" spans="1:8" x14ac:dyDescent="0.2">
      <c r="D27" s="1"/>
    </row>
  </sheetData>
  <mergeCells count="21">
    <mergeCell ref="F26:H26"/>
    <mergeCell ref="C24:E24"/>
    <mergeCell ref="A12:E12"/>
    <mergeCell ref="A22:E22"/>
    <mergeCell ref="A24:B24"/>
    <mergeCell ref="F25:H25"/>
    <mergeCell ref="A11:E11"/>
    <mergeCell ref="A20:E20"/>
    <mergeCell ref="A7:E7"/>
    <mergeCell ref="A13:H13"/>
    <mergeCell ref="F23:H23"/>
    <mergeCell ref="A15:E15"/>
    <mergeCell ref="A19:E19"/>
    <mergeCell ref="A16:H16"/>
    <mergeCell ref="A18:E18"/>
    <mergeCell ref="A1:H1"/>
    <mergeCell ref="A2:H2"/>
    <mergeCell ref="A3:H3"/>
    <mergeCell ref="A8:E8"/>
    <mergeCell ref="A10:E10"/>
    <mergeCell ref="A6:E6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89" orientation="landscape" horizontalDpi="4294967293" verticalDpi="4294967293" r:id="rId1"/>
  <headerFooter alignWithMargins="0">
    <oddFooter>&amp;R&amp;8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J78"/>
  <sheetViews>
    <sheetView zoomScale="71" zoomScaleNormal="71" workbookViewId="0">
      <selection activeCell="E45" sqref="E45"/>
    </sheetView>
  </sheetViews>
  <sheetFormatPr defaultColWidth="11.42578125" defaultRowHeight="15" x14ac:dyDescent="0.2"/>
  <cols>
    <col min="1" max="1" width="9.42578125" style="79" customWidth="1"/>
    <col min="2" max="2" width="21" style="79" customWidth="1"/>
    <col min="3" max="3" width="24.28515625" style="79" customWidth="1"/>
    <col min="4" max="4" width="18.5703125" style="79" customWidth="1"/>
    <col min="5" max="5" width="26" style="142" customWidth="1"/>
    <col min="6" max="6" width="11.140625" style="79" customWidth="1"/>
    <col min="7" max="7" width="21.5703125" style="79" customWidth="1"/>
    <col min="8" max="8" width="11.140625" style="79" customWidth="1"/>
    <col min="9" max="9" width="21.5703125" style="79" customWidth="1"/>
    <col min="10" max="10" width="23.85546875" style="79" customWidth="1"/>
    <col min="11" max="11" width="7.85546875" style="79" customWidth="1"/>
    <col min="12" max="12" width="14.28515625" style="79" customWidth="1"/>
    <col min="13" max="13" width="7.85546875" style="79" customWidth="1"/>
    <col min="14" max="14" width="11.42578125" style="79"/>
    <col min="15" max="15" width="12.28515625" style="79" bestFit="1" customWidth="1"/>
    <col min="16" max="16384" width="11.42578125" style="79"/>
  </cols>
  <sheetData>
    <row r="1" spans="1:10" ht="24" customHeight="1" x14ac:dyDescent="0.2">
      <c r="B1" s="201" t="s">
        <v>10</v>
      </c>
      <c r="C1" s="201"/>
      <c r="D1" s="201"/>
      <c r="E1" s="201"/>
      <c r="F1" s="201"/>
      <c r="G1" s="201"/>
      <c r="H1" s="201"/>
      <c r="I1" s="201"/>
      <c r="J1" s="201"/>
    </row>
    <row r="2" spans="1:10" s="109" customFormat="1" ht="15.75" thickBot="1" x14ac:dyDescent="0.25">
      <c r="A2" s="108"/>
      <c r="B2" s="108"/>
      <c r="H2" s="110"/>
      <c r="J2" s="110" t="s">
        <v>11</v>
      </c>
    </row>
    <row r="3" spans="1:10" s="109" customFormat="1" ht="13.5" customHeight="1" thickBot="1" x14ac:dyDescent="0.25">
      <c r="A3" s="194" t="s">
        <v>177</v>
      </c>
      <c r="B3" s="195"/>
      <c r="C3" s="195"/>
      <c r="D3" s="195"/>
      <c r="E3" s="195"/>
      <c r="F3" s="195"/>
      <c r="G3" s="195"/>
      <c r="H3" s="195"/>
      <c r="I3" s="195"/>
      <c r="J3" s="196"/>
    </row>
    <row r="4" spans="1:10" s="109" customFormat="1" ht="21.95" customHeight="1" thickBot="1" x14ac:dyDescent="0.25">
      <c r="A4" s="107"/>
      <c r="B4" s="145" t="s">
        <v>184</v>
      </c>
      <c r="C4" s="111" t="s">
        <v>12</v>
      </c>
      <c r="D4" s="112" t="s">
        <v>13</v>
      </c>
      <c r="E4" s="31" t="s">
        <v>14</v>
      </c>
      <c r="F4" s="112" t="s">
        <v>15</v>
      </c>
      <c r="G4" s="112" t="s">
        <v>185</v>
      </c>
      <c r="H4" s="112" t="s">
        <v>16</v>
      </c>
      <c r="I4" s="143" t="s">
        <v>183</v>
      </c>
      <c r="J4" s="143" t="s">
        <v>18</v>
      </c>
    </row>
    <row r="5" spans="1:10" s="109" customFormat="1" ht="15" customHeight="1" thickBot="1" x14ac:dyDescent="0.25">
      <c r="A5" s="202" t="s">
        <v>176</v>
      </c>
      <c r="B5" s="203"/>
      <c r="C5" s="113"/>
      <c r="D5" s="113"/>
      <c r="E5" s="113"/>
      <c r="F5" s="113"/>
      <c r="G5" s="113"/>
      <c r="H5" s="113"/>
      <c r="I5" s="113"/>
      <c r="J5" s="114"/>
    </row>
    <row r="6" spans="1:10" s="109" customFormat="1" ht="15.75" thickBot="1" x14ac:dyDescent="0.25">
      <c r="A6" s="199">
        <v>634</v>
      </c>
      <c r="B6" s="200"/>
      <c r="C6" s="115">
        <v>0</v>
      </c>
      <c r="D6" s="116">
        <v>0</v>
      </c>
      <c r="E6" s="116">
        <v>0</v>
      </c>
      <c r="F6" s="116">
        <f>'PLAN 4.RAZINA'!C113</f>
        <v>4500</v>
      </c>
      <c r="G6" s="116">
        <v>0</v>
      </c>
      <c r="H6" s="116">
        <v>0</v>
      </c>
      <c r="I6" s="116">
        <v>0</v>
      </c>
      <c r="J6" s="117">
        <v>0</v>
      </c>
    </row>
    <row r="7" spans="1:10" s="109" customFormat="1" x14ac:dyDescent="0.2">
      <c r="A7" s="188">
        <v>636</v>
      </c>
      <c r="B7" s="189"/>
      <c r="C7" s="118">
        <v>0</v>
      </c>
      <c r="D7" s="119">
        <v>0</v>
      </c>
      <c r="E7" s="119">
        <v>0</v>
      </c>
      <c r="F7" s="116">
        <f>'PLAN 4.RAZINA'!H116</f>
        <v>76500</v>
      </c>
      <c r="G7" s="119">
        <v>0</v>
      </c>
      <c r="H7" s="119">
        <v>0</v>
      </c>
      <c r="I7" s="119">
        <v>0</v>
      </c>
      <c r="J7" s="120">
        <v>0</v>
      </c>
    </row>
    <row r="8" spans="1:10" s="109" customFormat="1" x14ac:dyDescent="0.2">
      <c r="A8" s="188">
        <v>639</v>
      </c>
      <c r="B8" s="189"/>
      <c r="C8" s="118">
        <v>0</v>
      </c>
      <c r="D8" s="119">
        <v>0</v>
      </c>
      <c r="E8" s="119">
        <v>0</v>
      </c>
      <c r="F8" s="119">
        <v>0</v>
      </c>
      <c r="G8" s="119">
        <f>'PLAN 4.RAZINA'!C119</f>
        <v>0</v>
      </c>
      <c r="H8" s="119">
        <v>0</v>
      </c>
      <c r="I8" s="119">
        <v>0</v>
      </c>
      <c r="J8" s="120">
        <v>0</v>
      </c>
    </row>
    <row r="9" spans="1:10" s="109" customFormat="1" x14ac:dyDescent="0.2">
      <c r="A9" s="190">
        <v>641</v>
      </c>
      <c r="B9" s="191"/>
      <c r="C9" s="121">
        <f>'PLAN 4.RAZINA'!E126</f>
        <v>10</v>
      </c>
      <c r="D9" s="122">
        <v>0</v>
      </c>
      <c r="E9" s="122">
        <v>0</v>
      </c>
      <c r="F9" s="122">
        <v>0</v>
      </c>
      <c r="G9" s="122">
        <v>0</v>
      </c>
      <c r="H9" s="122">
        <v>0</v>
      </c>
      <c r="I9" s="122">
        <v>0</v>
      </c>
      <c r="J9" s="123">
        <v>0</v>
      </c>
    </row>
    <row r="10" spans="1:10" s="109" customFormat="1" x14ac:dyDescent="0.2">
      <c r="A10" s="190">
        <v>652</v>
      </c>
      <c r="B10" s="191"/>
      <c r="C10" s="121">
        <v>0</v>
      </c>
      <c r="D10" s="122">
        <v>0</v>
      </c>
      <c r="E10" s="122">
        <f>'PLAN 4.RAZINA'!G129</f>
        <v>3297000</v>
      </c>
      <c r="F10" s="122">
        <v>0</v>
      </c>
      <c r="G10" s="122">
        <v>0</v>
      </c>
      <c r="H10" s="122">
        <v>0</v>
      </c>
      <c r="I10" s="122">
        <v>0</v>
      </c>
      <c r="J10" s="123">
        <v>0</v>
      </c>
    </row>
    <row r="11" spans="1:10" s="109" customFormat="1" x14ac:dyDescent="0.2">
      <c r="A11" s="190">
        <v>661</v>
      </c>
      <c r="B11" s="191"/>
      <c r="C11" s="121">
        <v>0</v>
      </c>
      <c r="D11" s="122">
        <f>'PLAN 4.RAZINA'!F131</f>
        <v>26600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3">
        <v>0</v>
      </c>
    </row>
    <row r="12" spans="1:10" s="109" customFormat="1" x14ac:dyDescent="0.2">
      <c r="A12" s="190">
        <v>663</v>
      </c>
      <c r="B12" s="191"/>
      <c r="C12" s="121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f>'PLAN 4.RAZINA'!I133</f>
        <v>5000</v>
      </c>
      <c r="I12" s="122">
        <v>0</v>
      </c>
      <c r="J12" s="123">
        <v>0</v>
      </c>
    </row>
    <row r="13" spans="1:10" s="109" customFormat="1" x14ac:dyDescent="0.2">
      <c r="A13" s="190">
        <v>671</v>
      </c>
      <c r="B13" s="191"/>
      <c r="C13" s="121">
        <f>'PLAN 4.RAZINA'!D136</f>
        <v>9107000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3">
        <v>0</v>
      </c>
    </row>
    <row r="14" spans="1:10" s="109" customFormat="1" ht="15.75" thickBot="1" x14ac:dyDescent="0.25">
      <c r="A14" s="190">
        <v>683</v>
      </c>
      <c r="B14" s="191"/>
      <c r="C14" s="146">
        <v>0</v>
      </c>
      <c r="D14" s="147">
        <v>0</v>
      </c>
      <c r="E14" s="147">
        <f>'PLAN 4.RAZINA'!G139</f>
        <v>3000</v>
      </c>
      <c r="F14" s="147">
        <v>0</v>
      </c>
      <c r="G14" s="147">
        <v>0</v>
      </c>
      <c r="H14" s="147">
        <v>0</v>
      </c>
      <c r="I14" s="147">
        <v>0</v>
      </c>
      <c r="J14" s="148">
        <v>0</v>
      </c>
    </row>
    <row r="15" spans="1:10" s="109" customFormat="1" ht="15.75" customHeight="1" thickBot="1" x14ac:dyDescent="0.25">
      <c r="A15" s="183" t="s">
        <v>19</v>
      </c>
      <c r="B15" s="184"/>
      <c r="C15" s="149">
        <f t="shared" ref="C15:J15" si="0">SUM(C6:C14)</f>
        <v>9107010</v>
      </c>
      <c r="D15" s="149">
        <f t="shared" si="0"/>
        <v>26600</v>
      </c>
      <c r="E15" s="149">
        <f t="shared" si="0"/>
        <v>3300000</v>
      </c>
      <c r="F15" s="149">
        <f t="shared" si="0"/>
        <v>81000</v>
      </c>
      <c r="G15" s="149">
        <f t="shared" si="0"/>
        <v>0</v>
      </c>
      <c r="H15" s="149">
        <f t="shared" si="0"/>
        <v>5000</v>
      </c>
      <c r="I15" s="149">
        <f t="shared" si="0"/>
        <v>0</v>
      </c>
      <c r="J15" s="150">
        <f t="shared" si="0"/>
        <v>0</v>
      </c>
    </row>
    <row r="16" spans="1:10" s="109" customFormat="1" ht="32.1" customHeight="1" thickBot="1" x14ac:dyDescent="0.25">
      <c r="A16" s="183" t="s">
        <v>178</v>
      </c>
      <c r="B16" s="184"/>
      <c r="C16" s="185">
        <f>SUM(C15:J15)</f>
        <v>12519610</v>
      </c>
      <c r="D16" s="186"/>
      <c r="E16" s="186"/>
      <c r="F16" s="186"/>
      <c r="G16" s="186"/>
      <c r="H16" s="186"/>
      <c r="I16" s="186"/>
      <c r="J16" s="187"/>
    </row>
    <row r="17" spans="1:10" ht="15.75" thickBot="1" x14ac:dyDescent="0.25">
      <c r="A17" s="94"/>
      <c r="B17" s="94"/>
      <c r="C17" s="94"/>
      <c r="D17" s="94"/>
      <c r="E17" s="124"/>
      <c r="F17" s="125"/>
      <c r="G17" s="125"/>
      <c r="J17" s="110"/>
    </row>
    <row r="18" spans="1:10" s="109" customFormat="1" ht="13.5" customHeight="1" thickBot="1" x14ac:dyDescent="0.25">
      <c r="A18" s="194" t="s">
        <v>187</v>
      </c>
      <c r="B18" s="195"/>
      <c r="C18" s="195"/>
      <c r="D18" s="195"/>
      <c r="E18" s="195"/>
      <c r="F18" s="195"/>
      <c r="G18" s="195"/>
      <c r="H18" s="195"/>
      <c r="I18" s="195"/>
      <c r="J18" s="196"/>
    </row>
    <row r="19" spans="1:10" s="109" customFormat="1" ht="21.95" customHeight="1" thickBot="1" x14ac:dyDescent="0.25">
      <c r="A19" s="107"/>
      <c r="B19" s="145" t="s">
        <v>184</v>
      </c>
      <c r="C19" s="111" t="s">
        <v>12</v>
      </c>
      <c r="D19" s="112" t="s">
        <v>13</v>
      </c>
      <c r="E19" s="31" t="s">
        <v>14</v>
      </c>
      <c r="F19" s="112" t="s">
        <v>15</v>
      </c>
      <c r="G19" s="112" t="s">
        <v>185</v>
      </c>
      <c r="H19" s="112" t="s">
        <v>16</v>
      </c>
      <c r="I19" s="143" t="s">
        <v>183</v>
      </c>
      <c r="J19" s="143" t="s">
        <v>18</v>
      </c>
    </row>
    <row r="20" spans="1:10" s="109" customFormat="1" ht="15" customHeight="1" thickBot="1" x14ac:dyDescent="0.25">
      <c r="A20" s="197" t="s">
        <v>176</v>
      </c>
      <c r="B20" s="198"/>
      <c r="C20" s="113"/>
      <c r="D20" s="113"/>
      <c r="E20" s="113"/>
      <c r="F20" s="113"/>
      <c r="G20" s="113"/>
      <c r="H20" s="113"/>
      <c r="I20" s="113"/>
      <c r="J20" s="114"/>
    </row>
    <row r="21" spans="1:10" s="109" customFormat="1" x14ac:dyDescent="0.2">
      <c r="A21" s="199">
        <v>634</v>
      </c>
      <c r="B21" s="200"/>
      <c r="C21" s="115">
        <v>0</v>
      </c>
      <c r="D21" s="116">
        <v>0</v>
      </c>
      <c r="E21" s="116">
        <v>0</v>
      </c>
      <c r="F21" s="116">
        <v>2250</v>
      </c>
      <c r="G21" s="116">
        <v>0</v>
      </c>
      <c r="H21" s="116">
        <v>0</v>
      </c>
      <c r="I21" s="116">
        <v>0</v>
      </c>
      <c r="J21" s="117">
        <v>0</v>
      </c>
    </row>
    <row r="22" spans="1:10" s="109" customFormat="1" x14ac:dyDescent="0.2">
      <c r="A22" s="188">
        <v>636</v>
      </c>
      <c r="B22" s="189"/>
      <c r="C22" s="118">
        <v>0</v>
      </c>
      <c r="D22" s="119">
        <v>0</v>
      </c>
      <c r="E22" s="119">
        <v>0</v>
      </c>
      <c r="F22" s="119">
        <f>40000+24300</f>
        <v>64300</v>
      </c>
      <c r="G22" s="119">
        <v>0</v>
      </c>
      <c r="H22" s="119">
        <v>0</v>
      </c>
      <c r="I22" s="119">
        <v>0</v>
      </c>
      <c r="J22" s="120">
        <v>0</v>
      </c>
    </row>
    <row r="23" spans="1:10" s="109" customFormat="1" x14ac:dyDescent="0.2">
      <c r="A23" s="188">
        <v>639</v>
      </c>
      <c r="B23" s="189"/>
      <c r="C23" s="118">
        <v>0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20">
        <v>0</v>
      </c>
    </row>
    <row r="24" spans="1:10" s="109" customFormat="1" x14ac:dyDescent="0.2">
      <c r="A24" s="190">
        <v>641</v>
      </c>
      <c r="B24" s="191"/>
      <c r="C24" s="121">
        <v>10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3">
        <v>0</v>
      </c>
    </row>
    <row r="25" spans="1:10" s="109" customFormat="1" x14ac:dyDescent="0.2">
      <c r="A25" s="190">
        <v>652</v>
      </c>
      <c r="B25" s="191"/>
      <c r="C25" s="121">
        <v>0</v>
      </c>
      <c r="D25" s="122">
        <v>0</v>
      </c>
      <c r="E25" s="122">
        <v>3300000</v>
      </c>
      <c r="F25" s="122">
        <v>0</v>
      </c>
      <c r="G25" s="122">
        <v>0</v>
      </c>
      <c r="H25" s="122">
        <v>0</v>
      </c>
      <c r="I25" s="122">
        <v>0</v>
      </c>
      <c r="J25" s="123">
        <v>0</v>
      </c>
    </row>
    <row r="26" spans="1:10" s="109" customFormat="1" x14ac:dyDescent="0.2">
      <c r="A26" s="190">
        <v>661</v>
      </c>
      <c r="B26" s="191"/>
      <c r="C26" s="121">
        <v>0</v>
      </c>
      <c r="D26" s="122">
        <v>30000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3">
        <v>0</v>
      </c>
    </row>
    <row r="27" spans="1:10" s="109" customFormat="1" x14ac:dyDescent="0.2">
      <c r="A27" s="190">
        <v>663</v>
      </c>
      <c r="B27" s="191"/>
      <c r="C27" s="121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5000</v>
      </c>
      <c r="I27" s="122">
        <v>0</v>
      </c>
      <c r="J27" s="123">
        <v>0</v>
      </c>
    </row>
    <row r="28" spans="1:10" s="109" customFormat="1" x14ac:dyDescent="0.2">
      <c r="A28" s="190">
        <v>671</v>
      </c>
      <c r="B28" s="191"/>
      <c r="C28" s="121">
        <v>9140000</v>
      </c>
      <c r="D28" s="122">
        <v>0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3">
        <v>0</v>
      </c>
    </row>
    <row r="29" spans="1:10" s="109" customFormat="1" ht="15.75" thickBot="1" x14ac:dyDescent="0.25">
      <c r="A29" s="190">
        <v>683</v>
      </c>
      <c r="B29" s="191"/>
      <c r="C29" s="146">
        <v>0</v>
      </c>
      <c r="D29" s="147">
        <v>0</v>
      </c>
      <c r="E29" s="147">
        <v>3000</v>
      </c>
      <c r="F29" s="147">
        <v>0</v>
      </c>
      <c r="G29" s="147">
        <v>0</v>
      </c>
      <c r="H29" s="147">
        <v>0</v>
      </c>
      <c r="I29" s="147">
        <v>0</v>
      </c>
      <c r="J29" s="148">
        <v>0</v>
      </c>
    </row>
    <row r="30" spans="1:10" s="109" customFormat="1" ht="15.75" customHeight="1" thickBot="1" x14ac:dyDescent="0.25">
      <c r="A30" s="183" t="s">
        <v>19</v>
      </c>
      <c r="B30" s="184"/>
      <c r="C30" s="149">
        <f t="shared" ref="C30:J30" si="1">SUM(C21:C29)</f>
        <v>9140010</v>
      </c>
      <c r="D30" s="149">
        <f t="shared" si="1"/>
        <v>30000</v>
      </c>
      <c r="E30" s="149">
        <f t="shared" si="1"/>
        <v>3303000</v>
      </c>
      <c r="F30" s="149">
        <f t="shared" si="1"/>
        <v>66550</v>
      </c>
      <c r="G30" s="149">
        <f t="shared" si="1"/>
        <v>0</v>
      </c>
      <c r="H30" s="149">
        <f t="shared" si="1"/>
        <v>5000</v>
      </c>
      <c r="I30" s="149">
        <f t="shared" si="1"/>
        <v>0</v>
      </c>
      <c r="J30" s="150">
        <f t="shared" si="1"/>
        <v>0</v>
      </c>
    </row>
    <row r="31" spans="1:10" s="109" customFormat="1" ht="32.1" customHeight="1" thickBot="1" x14ac:dyDescent="0.25">
      <c r="A31" s="183" t="s">
        <v>186</v>
      </c>
      <c r="B31" s="184"/>
      <c r="C31" s="185">
        <f>SUM(C30:J30)</f>
        <v>12544560</v>
      </c>
      <c r="D31" s="186"/>
      <c r="E31" s="186"/>
      <c r="F31" s="186"/>
      <c r="G31" s="186"/>
      <c r="H31" s="186"/>
      <c r="I31" s="186"/>
      <c r="J31" s="187"/>
    </row>
    <row r="32" spans="1:10" ht="15.75" thickBot="1" x14ac:dyDescent="0.25">
      <c r="A32" s="94"/>
      <c r="B32" s="94"/>
      <c r="C32" s="94"/>
      <c r="D32" s="94"/>
      <c r="E32" s="124"/>
      <c r="F32" s="125"/>
      <c r="G32" s="125"/>
      <c r="J32" s="110"/>
    </row>
    <row r="33" spans="1:10" s="109" customFormat="1" ht="13.5" customHeight="1" thickBot="1" x14ac:dyDescent="0.25">
      <c r="A33" s="194" t="s">
        <v>212</v>
      </c>
      <c r="B33" s="195"/>
      <c r="C33" s="195"/>
      <c r="D33" s="195"/>
      <c r="E33" s="195"/>
      <c r="F33" s="195"/>
      <c r="G33" s="195"/>
      <c r="H33" s="195"/>
      <c r="I33" s="195"/>
      <c r="J33" s="196"/>
    </row>
    <row r="34" spans="1:10" s="109" customFormat="1" ht="21.95" customHeight="1" thickBot="1" x14ac:dyDescent="0.25">
      <c r="A34" s="107"/>
      <c r="B34" s="145" t="s">
        <v>184</v>
      </c>
      <c r="C34" s="111" t="s">
        <v>12</v>
      </c>
      <c r="D34" s="112" t="s">
        <v>13</v>
      </c>
      <c r="E34" s="31" t="s">
        <v>14</v>
      </c>
      <c r="F34" s="112" t="s">
        <v>15</v>
      </c>
      <c r="G34" s="112" t="s">
        <v>185</v>
      </c>
      <c r="H34" s="112" t="s">
        <v>16</v>
      </c>
      <c r="I34" s="143" t="s">
        <v>183</v>
      </c>
      <c r="J34" s="143" t="s">
        <v>18</v>
      </c>
    </row>
    <row r="35" spans="1:10" s="109" customFormat="1" ht="15" customHeight="1" thickBot="1" x14ac:dyDescent="0.25">
      <c r="A35" s="197" t="s">
        <v>176</v>
      </c>
      <c r="B35" s="198"/>
      <c r="C35" s="113"/>
      <c r="D35" s="113"/>
      <c r="E35" s="113"/>
      <c r="F35" s="113"/>
      <c r="G35" s="113"/>
      <c r="H35" s="113"/>
      <c r="I35" s="113"/>
      <c r="J35" s="114"/>
    </row>
    <row r="36" spans="1:10" s="109" customFormat="1" x14ac:dyDescent="0.2">
      <c r="A36" s="199">
        <v>634</v>
      </c>
      <c r="B36" s="200"/>
      <c r="C36" s="115">
        <v>0</v>
      </c>
      <c r="D36" s="116">
        <v>0</v>
      </c>
      <c r="E36" s="116">
        <v>0</v>
      </c>
      <c r="F36" s="116">
        <v>2250</v>
      </c>
      <c r="G36" s="116">
        <v>0</v>
      </c>
      <c r="H36" s="116">
        <v>0</v>
      </c>
      <c r="I36" s="116">
        <v>0</v>
      </c>
      <c r="J36" s="117">
        <v>0</v>
      </c>
    </row>
    <row r="37" spans="1:10" s="109" customFormat="1" x14ac:dyDescent="0.2">
      <c r="A37" s="188">
        <v>636</v>
      </c>
      <c r="B37" s="189"/>
      <c r="C37" s="118">
        <v>0</v>
      </c>
      <c r="D37" s="119">
        <v>0</v>
      </c>
      <c r="E37" s="119">
        <v>0</v>
      </c>
      <c r="F37" s="119">
        <v>40000</v>
      </c>
      <c r="G37" s="119">
        <v>0</v>
      </c>
      <c r="H37" s="119">
        <v>0</v>
      </c>
      <c r="I37" s="119">
        <v>0</v>
      </c>
      <c r="J37" s="120">
        <v>0</v>
      </c>
    </row>
    <row r="38" spans="1:10" s="109" customFormat="1" x14ac:dyDescent="0.2">
      <c r="A38" s="188">
        <v>639</v>
      </c>
      <c r="B38" s="189"/>
      <c r="C38" s="118">
        <v>0</v>
      </c>
      <c r="D38" s="119">
        <v>0</v>
      </c>
      <c r="E38" s="119">
        <v>0</v>
      </c>
      <c r="F38" s="119">
        <v>0</v>
      </c>
      <c r="G38" s="119">
        <v>0</v>
      </c>
      <c r="H38" s="119">
        <v>0</v>
      </c>
      <c r="I38" s="119">
        <v>0</v>
      </c>
      <c r="J38" s="120">
        <v>0</v>
      </c>
    </row>
    <row r="39" spans="1:10" s="109" customFormat="1" x14ac:dyDescent="0.2">
      <c r="A39" s="190">
        <v>641</v>
      </c>
      <c r="B39" s="191"/>
      <c r="C39" s="121">
        <v>10</v>
      </c>
      <c r="D39" s="122">
        <v>0</v>
      </c>
      <c r="E39" s="122">
        <v>0</v>
      </c>
      <c r="F39" s="122">
        <v>0</v>
      </c>
      <c r="G39" s="122">
        <v>0</v>
      </c>
      <c r="H39" s="122">
        <v>0</v>
      </c>
      <c r="I39" s="122">
        <v>0</v>
      </c>
      <c r="J39" s="123">
        <v>0</v>
      </c>
    </row>
    <row r="40" spans="1:10" s="109" customFormat="1" x14ac:dyDescent="0.2">
      <c r="A40" s="190">
        <v>652</v>
      </c>
      <c r="B40" s="191"/>
      <c r="C40" s="121">
        <v>0</v>
      </c>
      <c r="D40" s="122">
        <v>0</v>
      </c>
      <c r="E40" s="122">
        <v>3300000</v>
      </c>
      <c r="F40" s="122">
        <v>0</v>
      </c>
      <c r="G40" s="122">
        <v>0</v>
      </c>
      <c r="H40" s="122">
        <v>0</v>
      </c>
      <c r="I40" s="122">
        <v>0</v>
      </c>
      <c r="J40" s="123">
        <v>0</v>
      </c>
    </row>
    <row r="41" spans="1:10" s="109" customFormat="1" x14ac:dyDescent="0.2">
      <c r="A41" s="190">
        <v>661</v>
      </c>
      <c r="B41" s="191"/>
      <c r="C41" s="121">
        <v>0</v>
      </c>
      <c r="D41" s="122">
        <v>30000</v>
      </c>
      <c r="E41" s="122">
        <v>0</v>
      </c>
      <c r="F41" s="122">
        <v>0</v>
      </c>
      <c r="G41" s="122">
        <v>0</v>
      </c>
      <c r="H41" s="122">
        <v>0</v>
      </c>
      <c r="I41" s="122">
        <v>0</v>
      </c>
      <c r="J41" s="123">
        <v>0</v>
      </c>
    </row>
    <row r="42" spans="1:10" s="109" customFormat="1" x14ac:dyDescent="0.2">
      <c r="A42" s="190">
        <v>663</v>
      </c>
      <c r="B42" s="191"/>
      <c r="C42" s="121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5000</v>
      </c>
      <c r="I42" s="122">
        <v>0</v>
      </c>
      <c r="J42" s="123">
        <v>0</v>
      </c>
    </row>
    <row r="43" spans="1:10" s="109" customFormat="1" x14ac:dyDescent="0.2">
      <c r="A43" s="190">
        <v>671</v>
      </c>
      <c r="B43" s="191"/>
      <c r="C43" s="121">
        <v>9180000</v>
      </c>
      <c r="D43" s="122">
        <v>0</v>
      </c>
      <c r="E43" s="122">
        <v>0</v>
      </c>
      <c r="F43" s="122">
        <v>0</v>
      </c>
      <c r="G43" s="122">
        <v>0</v>
      </c>
      <c r="H43" s="147">
        <v>0</v>
      </c>
      <c r="I43" s="122">
        <v>0</v>
      </c>
      <c r="J43" s="123">
        <v>0</v>
      </c>
    </row>
    <row r="44" spans="1:10" s="109" customFormat="1" ht="15.75" thickBot="1" x14ac:dyDescent="0.25">
      <c r="A44" s="192">
        <v>683</v>
      </c>
      <c r="B44" s="193"/>
      <c r="C44" s="146">
        <v>0</v>
      </c>
      <c r="D44" s="147">
        <v>0</v>
      </c>
      <c r="E44" s="147">
        <v>3000</v>
      </c>
      <c r="F44" s="147">
        <v>0</v>
      </c>
      <c r="G44" s="147">
        <v>0</v>
      </c>
      <c r="H44" s="147">
        <v>0</v>
      </c>
      <c r="I44" s="147">
        <v>0</v>
      </c>
      <c r="J44" s="148">
        <v>0</v>
      </c>
    </row>
    <row r="45" spans="1:10" s="109" customFormat="1" ht="15.75" customHeight="1" thickBot="1" x14ac:dyDescent="0.25">
      <c r="A45" s="183" t="s">
        <v>19</v>
      </c>
      <c r="B45" s="184"/>
      <c r="C45" s="149">
        <f t="shared" ref="C45:J45" si="2">SUM(C36:C44)</f>
        <v>9180010</v>
      </c>
      <c r="D45" s="149">
        <f t="shared" si="2"/>
        <v>30000</v>
      </c>
      <c r="E45" s="149">
        <f t="shared" si="2"/>
        <v>3303000</v>
      </c>
      <c r="F45" s="149">
        <f t="shared" si="2"/>
        <v>42250</v>
      </c>
      <c r="G45" s="149">
        <f t="shared" si="2"/>
        <v>0</v>
      </c>
      <c r="H45" s="149">
        <f t="shared" si="2"/>
        <v>5000</v>
      </c>
      <c r="I45" s="149">
        <f t="shared" si="2"/>
        <v>0</v>
      </c>
      <c r="J45" s="150">
        <f t="shared" si="2"/>
        <v>0</v>
      </c>
    </row>
    <row r="46" spans="1:10" s="109" customFormat="1" ht="32.1" customHeight="1" thickBot="1" x14ac:dyDescent="0.25">
      <c r="A46" s="183" t="s">
        <v>211</v>
      </c>
      <c r="B46" s="184"/>
      <c r="C46" s="185">
        <f>SUM(C45:J45)</f>
        <v>12560260</v>
      </c>
      <c r="D46" s="186"/>
      <c r="E46" s="186"/>
      <c r="F46" s="186"/>
      <c r="G46" s="186"/>
      <c r="H46" s="186"/>
      <c r="I46" s="186"/>
      <c r="J46" s="187"/>
    </row>
    <row r="47" spans="1:10" ht="22.5" customHeight="1" x14ac:dyDescent="0.2">
      <c r="E47" s="126"/>
      <c r="F47" s="135"/>
      <c r="G47" s="135"/>
    </row>
    <row r="48" spans="1:10" ht="13.5" customHeight="1" x14ac:dyDescent="0.2">
      <c r="E48" s="131"/>
      <c r="F48" s="132"/>
      <c r="G48" s="132"/>
    </row>
    <row r="49" spans="1:7" ht="13.5" customHeight="1" x14ac:dyDescent="0.2">
      <c r="C49" s="128"/>
      <c r="E49" s="131"/>
      <c r="F49" s="136"/>
      <c r="G49" s="136"/>
    </row>
    <row r="50" spans="1:7" ht="13.5" customHeight="1" x14ac:dyDescent="0.2">
      <c r="D50" s="128"/>
      <c r="E50" s="131"/>
      <c r="F50" s="137"/>
      <c r="G50" s="137"/>
    </row>
    <row r="51" spans="1:7" ht="13.5" customHeight="1" x14ac:dyDescent="0.2">
      <c r="D51" s="128"/>
      <c r="E51" s="133"/>
      <c r="F51" s="130"/>
      <c r="G51" s="130"/>
    </row>
    <row r="52" spans="1:7" ht="13.5" customHeight="1" x14ac:dyDescent="0.2">
      <c r="E52" s="126"/>
      <c r="F52" s="127"/>
      <c r="G52" s="127"/>
    </row>
    <row r="53" spans="1:7" ht="13.5" customHeight="1" x14ac:dyDescent="0.2">
      <c r="C53" s="128"/>
      <c r="E53" s="126"/>
      <c r="F53" s="129"/>
      <c r="G53" s="129"/>
    </row>
    <row r="54" spans="1:7" ht="13.5" customHeight="1" x14ac:dyDescent="0.2">
      <c r="D54" s="128"/>
      <c r="E54" s="126"/>
      <c r="F54" s="136"/>
      <c r="G54" s="136"/>
    </row>
    <row r="55" spans="1:7" ht="13.5" customHeight="1" x14ac:dyDescent="0.2">
      <c r="D55" s="128"/>
      <c r="E55" s="133"/>
      <c r="F55" s="130"/>
      <c r="G55" s="130"/>
    </row>
    <row r="56" spans="1:7" ht="13.5" customHeight="1" x14ac:dyDescent="0.2">
      <c r="E56" s="131"/>
      <c r="F56" s="127"/>
      <c r="G56" s="127"/>
    </row>
    <row r="57" spans="1:7" ht="13.5" customHeight="1" x14ac:dyDescent="0.2">
      <c r="D57" s="128"/>
      <c r="E57" s="131"/>
      <c r="F57" s="136"/>
      <c r="G57" s="136"/>
    </row>
    <row r="58" spans="1:7" ht="22.5" customHeight="1" x14ac:dyDescent="0.2">
      <c r="E58" s="133"/>
      <c r="F58" s="135"/>
      <c r="G58" s="135"/>
    </row>
    <row r="59" spans="1:7" ht="13.5" customHeight="1" x14ac:dyDescent="0.2">
      <c r="E59" s="126"/>
      <c r="F59" s="127"/>
      <c r="G59" s="127"/>
    </row>
    <row r="60" spans="1:7" ht="13.5" customHeight="1" x14ac:dyDescent="0.2">
      <c r="E60" s="133"/>
      <c r="F60" s="130"/>
      <c r="G60" s="130"/>
    </row>
    <row r="61" spans="1:7" ht="13.5" customHeight="1" x14ac:dyDescent="0.2">
      <c r="E61" s="126"/>
      <c r="F61" s="127"/>
      <c r="G61" s="127"/>
    </row>
    <row r="62" spans="1:7" ht="13.5" customHeight="1" x14ac:dyDescent="0.2">
      <c r="E62" s="126"/>
      <c r="F62" s="127"/>
      <c r="G62" s="127"/>
    </row>
    <row r="63" spans="1:7" ht="13.5" customHeight="1" x14ac:dyDescent="0.2">
      <c r="A63" s="128"/>
      <c r="B63" s="128"/>
      <c r="E63" s="138"/>
      <c r="F63" s="136"/>
      <c r="G63" s="136"/>
    </row>
    <row r="64" spans="1:7" ht="13.5" customHeight="1" x14ac:dyDescent="0.2">
      <c r="C64" s="128"/>
      <c r="D64" s="128"/>
      <c r="E64" s="139"/>
      <c r="F64" s="136"/>
      <c r="G64" s="136"/>
    </row>
    <row r="65" spans="3:7" ht="13.5" customHeight="1" x14ac:dyDescent="0.2">
      <c r="C65" s="128"/>
      <c r="D65" s="128"/>
      <c r="E65" s="139"/>
      <c r="F65" s="129"/>
      <c r="G65" s="129"/>
    </row>
    <row r="66" spans="3:7" ht="13.5" customHeight="1" x14ac:dyDescent="0.2">
      <c r="C66" s="128"/>
      <c r="D66" s="128"/>
      <c r="E66" s="133"/>
      <c r="F66" s="134"/>
      <c r="G66" s="134"/>
    </row>
    <row r="67" spans="3:7" x14ac:dyDescent="0.2">
      <c r="E67" s="126"/>
      <c r="F67" s="127"/>
      <c r="G67" s="127"/>
    </row>
    <row r="68" spans="3:7" ht="15.75" x14ac:dyDescent="0.2">
      <c r="C68" s="128"/>
      <c r="E68" s="126"/>
      <c r="F68" s="136"/>
      <c r="G68" s="136"/>
    </row>
    <row r="69" spans="3:7" ht="15.75" x14ac:dyDescent="0.2">
      <c r="D69" s="128"/>
      <c r="E69" s="126"/>
      <c r="F69" s="129"/>
      <c r="G69" s="129"/>
    </row>
    <row r="70" spans="3:7" ht="15.75" x14ac:dyDescent="0.2">
      <c r="D70" s="128"/>
      <c r="E70" s="133"/>
      <c r="F70" s="130"/>
      <c r="G70" s="130"/>
    </row>
    <row r="71" spans="3:7" x14ac:dyDescent="0.2">
      <c r="E71" s="126"/>
      <c r="F71" s="127"/>
      <c r="G71" s="127"/>
    </row>
    <row r="72" spans="3:7" x14ac:dyDescent="0.2">
      <c r="E72" s="126"/>
      <c r="F72" s="127"/>
      <c r="G72" s="127"/>
    </row>
    <row r="73" spans="3:7" x14ac:dyDescent="0.2">
      <c r="E73" s="140"/>
      <c r="F73" s="141"/>
      <c r="G73" s="141"/>
    </row>
    <row r="74" spans="3:7" x14ac:dyDescent="0.2">
      <c r="E74" s="126"/>
      <c r="F74" s="127"/>
      <c r="G74" s="127"/>
    </row>
    <row r="75" spans="3:7" x14ac:dyDescent="0.2">
      <c r="E75" s="126"/>
      <c r="F75" s="127"/>
      <c r="G75" s="127"/>
    </row>
    <row r="76" spans="3:7" x14ac:dyDescent="0.2">
      <c r="E76" s="126"/>
      <c r="F76" s="127"/>
      <c r="G76" s="127"/>
    </row>
    <row r="77" spans="3:7" x14ac:dyDescent="0.2">
      <c r="E77" s="133"/>
      <c r="F77" s="130"/>
      <c r="G77" s="130"/>
    </row>
    <row r="78" spans="3:7" x14ac:dyDescent="0.2">
      <c r="E78" s="126"/>
      <c r="F78" s="127"/>
      <c r="G78" s="127"/>
    </row>
  </sheetData>
  <mergeCells count="43">
    <mergeCell ref="A14:B14"/>
    <mergeCell ref="B1:J1"/>
    <mergeCell ref="A3:J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C16:J16"/>
    <mergeCell ref="A18:J18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43:B43"/>
    <mergeCell ref="A31:B31"/>
    <mergeCell ref="C31:J31"/>
    <mergeCell ref="A33:J33"/>
    <mergeCell ref="A35:B35"/>
    <mergeCell ref="A36:B36"/>
    <mergeCell ref="A37:B37"/>
    <mergeCell ref="A45:B45"/>
    <mergeCell ref="A46:B46"/>
    <mergeCell ref="C46:J46"/>
    <mergeCell ref="A38:B38"/>
    <mergeCell ref="A39:B39"/>
    <mergeCell ref="A40:B40"/>
    <mergeCell ref="A41:B41"/>
    <mergeCell ref="A42:B42"/>
    <mergeCell ref="A44:B44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69" firstPageNumber="2" orientation="landscape" horizontalDpi="4294967293" verticalDpi="4294967293" r:id="rId1"/>
  <headerFooter alignWithMargins="0">
    <oddFooter>&amp;R 2</oddFooter>
  </headerFooter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Y262"/>
  <sheetViews>
    <sheetView zoomScale="90" zoomScaleNormal="90" workbookViewId="0">
      <pane ySplit="2" topLeftCell="A3" activePane="bottomLeft" state="frozen"/>
      <selection pane="bottomLeft" activeCell="A17" sqref="A17"/>
    </sheetView>
  </sheetViews>
  <sheetFormatPr defaultColWidth="11.42578125" defaultRowHeight="12.75" outlineLevelCol="1" x14ac:dyDescent="0.2"/>
  <cols>
    <col min="1" max="1" width="8.7109375" style="50" customWidth="1"/>
    <col min="2" max="2" width="34.7109375" style="51" customWidth="1"/>
    <col min="3" max="3" width="11.85546875" style="52" customWidth="1"/>
    <col min="4" max="4" width="12.140625" style="52" bestFit="1" customWidth="1" outlineLevel="1"/>
    <col min="5" max="5" width="10.42578125" style="52" customWidth="1" outlineLevel="1"/>
    <col min="6" max="6" width="13.28515625" style="52" customWidth="1" outlineLevel="1"/>
    <col min="7" max="8" width="10.85546875" style="52" customWidth="1" outlineLevel="1"/>
    <col min="9" max="9" width="8.42578125" style="52" bestFit="1" customWidth="1" outlineLevel="1"/>
    <col min="10" max="10" width="22" style="52" hidden="1" customWidth="1" outlineLevel="1"/>
    <col min="11" max="11" width="10.5703125" style="52" hidden="1" customWidth="1" outlineLevel="1"/>
    <col min="12" max="12" width="13.28515625" style="52" customWidth="1"/>
    <col min="13" max="13" width="12.140625" style="52" bestFit="1" customWidth="1" outlineLevel="1"/>
    <col min="14" max="14" width="10.42578125" style="52" customWidth="1" outlineLevel="1"/>
    <col min="15" max="15" width="13.28515625" style="52" customWidth="1" outlineLevel="1"/>
    <col min="16" max="17" width="10.85546875" style="52" customWidth="1" outlineLevel="1"/>
    <col min="18" max="18" width="8.42578125" style="52" bestFit="1" customWidth="1" outlineLevel="1"/>
    <col min="19" max="19" width="13.5703125" style="52" customWidth="1"/>
    <col min="20" max="20" width="12.140625" style="52" customWidth="1" outlineLevel="1"/>
    <col min="21" max="21" width="10.42578125" style="52" customWidth="1" outlineLevel="1"/>
    <col min="22" max="22" width="13.28515625" style="52" customWidth="1" outlineLevel="1"/>
    <col min="23" max="24" width="10.85546875" style="52" customWidth="1" outlineLevel="1"/>
    <col min="25" max="25" width="8.42578125" style="52" customWidth="1" outlineLevel="1"/>
    <col min="26" max="16384" width="11.42578125" style="4"/>
  </cols>
  <sheetData>
    <row r="1" spans="1:25" ht="24" customHeight="1" x14ac:dyDescent="0.2">
      <c r="A1" s="204" t="s">
        <v>20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4"/>
      <c r="U1" s="4"/>
      <c r="V1" s="4"/>
      <c r="W1" s="4"/>
      <c r="X1" s="4"/>
      <c r="Y1" s="4"/>
    </row>
    <row r="2" spans="1:25" s="5" customFormat="1" ht="45.75" customHeight="1" x14ac:dyDescent="0.2">
      <c r="A2" s="41" t="s">
        <v>21</v>
      </c>
      <c r="B2" s="41" t="s">
        <v>22</v>
      </c>
      <c r="C2" s="16" t="s">
        <v>200</v>
      </c>
      <c r="D2" s="41" t="s">
        <v>12</v>
      </c>
      <c r="E2" s="41" t="s">
        <v>13</v>
      </c>
      <c r="F2" s="41" t="s">
        <v>14</v>
      </c>
      <c r="G2" s="41" t="s">
        <v>15</v>
      </c>
      <c r="H2" s="41" t="s">
        <v>171</v>
      </c>
      <c r="I2" s="41" t="s">
        <v>23</v>
      </c>
      <c r="J2" s="41" t="s">
        <v>17</v>
      </c>
      <c r="K2" s="41" t="s">
        <v>18</v>
      </c>
      <c r="L2" s="16" t="s">
        <v>188</v>
      </c>
      <c r="M2" s="41" t="s">
        <v>12</v>
      </c>
      <c r="N2" s="41" t="s">
        <v>13</v>
      </c>
      <c r="O2" s="41" t="s">
        <v>14</v>
      </c>
      <c r="P2" s="41" t="s">
        <v>15</v>
      </c>
      <c r="Q2" s="41" t="s">
        <v>171</v>
      </c>
      <c r="R2" s="41" t="s">
        <v>23</v>
      </c>
      <c r="S2" s="16" t="s">
        <v>210</v>
      </c>
      <c r="T2" s="41" t="s">
        <v>12</v>
      </c>
      <c r="U2" s="41" t="s">
        <v>13</v>
      </c>
      <c r="V2" s="41" t="s">
        <v>14</v>
      </c>
      <c r="W2" s="41" t="s">
        <v>15</v>
      </c>
      <c r="X2" s="41" t="s">
        <v>171</v>
      </c>
      <c r="Y2" s="41" t="s">
        <v>23</v>
      </c>
    </row>
    <row r="3" spans="1:25" s="5" customFormat="1" x14ac:dyDescent="0.2">
      <c r="A3" s="7"/>
      <c r="B3" s="40" t="s">
        <v>45</v>
      </c>
    </row>
    <row r="4" spans="1:25" s="5" customFormat="1" x14ac:dyDescent="0.2">
      <c r="A4" s="42"/>
      <c r="B4" s="205" t="s">
        <v>42</v>
      </c>
      <c r="C4" s="205"/>
      <c r="D4" s="205"/>
    </row>
    <row r="5" spans="1:25" s="5" customFormat="1" ht="12.75" customHeight="1" x14ac:dyDescent="0.2">
      <c r="A5" s="43" t="s">
        <v>43</v>
      </c>
      <c r="B5" s="40" t="s">
        <v>44</v>
      </c>
    </row>
    <row r="6" spans="1:25" s="5" customFormat="1" x14ac:dyDescent="0.2">
      <c r="A6" s="37">
        <v>3</v>
      </c>
      <c r="B6" s="38" t="s">
        <v>24</v>
      </c>
      <c r="C6" s="144">
        <f t="shared" ref="C6:C19" si="0">SUM(D6:K6)</f>
        <v>12418060</v>
      </c>
      <c r="D6" s="144">
        <f t="shared" ref="D6:K6" si="1">D7+D11+D17</f>
        <v>9107010</v>
      </c>
      <c r="E6" s="144">
        <f>E7+E11+E17</f>
        <v>1050</v>
      </c>
      <c r="F6" s="144">
        <f t="shared" si="1"/>
        <v>3224000</v>
      </c>
      <c r="G6" s="144">
        <f t="shared" si="1"/>
        <v>81000</v>
      </c>
      <c r="H6" s="144">
        <f>H7+H11+H17</f>
        <v>0</v>
      </c>
      <c r="I6" s="144">
        <f t="shared" si="1"/>
        <v>5000</v>
      </c>
      <c r="J6" s="144">
        <f t="shared" si="1"/>
        <v>0</v>
      </c>
      <c r="K6" s="144">
        <f t="shared" si="1"/>
        <v>0</v>
      </c>
      <c r="L6" s="144">
        <f>L7+L11+L17</f>
        <v>12465360</v>
      </c>
      <c r="M6" s="144">
        <f t="shared" ref="M6" si="2">M7+M11+M17</f>
        <v>9140010</v>
      </c>
      <c r="N6" s="144">
        <f>N7+N11+N17</f>
        <v>20800</v>
      </c>
      <c r="O6" s="144">
        <f t="shared" ref="O6:P6" si="3">O7+O11+O17</f>
        <v>3233000</v>
      </c>
      <c r="P6" s="144">
        <f t="shared" si="3"/>
        <v>66550</v>
      </c>
      <c r="Q6" s="144">
        <f>Q7+Q11+Q17</f>
        <v>0</v>
      </c>
      <c r="R6" s="144">
        <f t="shared" ref="R6" si="4">R7+R11+R17</f>
        <v>5000</v>
      </c>
      <c r="S6" s="144">
        <f>S7+S11+S17</f>
        <v>12490260</v>
      </c>
      <c r="T6" s="144">
        <f t="shared" ref="T6" si="5">T7+T11+T17</f>
        <v>9180010</v>
      </c>
      <c r="U6" s="144">
        <f>U7+U11+U17</f>
        <v>30000</v>
      </c>
      <c r="V6" s="144">
        <f t="shared" ref="V6:W6" si="6">V7+V11+V17</f>
        <v>3233000</v>
      </c>
      <c r="W6" s="144">
        <f t="shared" si="6"/>
        <v>42250</v>
      </c>
      <c r="X6" s="144">
        <f>X7+X11+X17</f>
        <v>0</v>
      </c>
      <c r="Y6" s="144">
        <f t="shared" ref="Y6" si="7">Y7+Y11+Y17</f>
        <v>5000</v>
      </c>
    </row>
    <row r="7" spans="1:25" s="5" customFormat="1" x14ac:dyDescent="0.2">
      <c r="A7" s="33">
        <v>31</v>
      </c>
      <c r="B7" s="34" t="s">
        <v>25</v>
      </c>
      <c r="C7" s="44">
        <f t="shared" si="0"/>
        <v>9373000</v>
      </c>
      <c r="D7" s="44">
        <f t="shared" ref="D7:K7" si="8">SUM(D8:D10)</f>
        <v>9107000</v>
      </c>
      <c r="E7" s="44">
        <f t="shared" si="8"/>
        <v>0</v>
      </c>
      <c r="F7" s="44">
        <f t="shared" si="8"/>
        <v>266000</v>
      </c>
      <c r="G7" s="44">
        <f t="shared" si="8"/>
        <v>0</v>
      </c>
      <c r="H7" s="44">
        <f>SUM(H8:H10)</f>
        <v>0</v>
      </c>
      <c r="I7" s="44">
        <f t="shared" si="8"/>
        <v>0</v>
      </c>
      <c r="J7" s="44">
        <f t="shared" si="8"/>
        <v>0</v>
      </c>
      <c r="K7" s="44">
        <f t="shared" si="8"/>
        <v>0</v>
      </c>
      <c r="L7" s="44">
        <f>SUM(L8:L10)</f>
        <v>9406000</v>
      </c>
      <c r="M7" s="44">
        <v>9140000</v>
      </c>
      <c r="N7" s="44">
        <f t="shared" ref="N7:P7" si="9">SUM(N8:N10)</f>
        <v>0</v>
      </c>
      <c r="O7" s="44">
        <v>266000</v>
      </c>
      <c r="P7" s="44">
        <f t="shared" si="9"/>
        <v>0</v>
      </c>
      <c r="Q7" s="44">
        <f>SUM(Q8:Q10)</f>
        <v>0</v>
      </c>
      <c r="R7" s="44">
        <f t="shared" ref="R7" si="10">SUM(R8:R10)</f>
        <v>0</v>
      </c>
      <c r="S7" s="44">
        <f>SUM(S8:S10)</f>
        <v>9446000</v>
      </c>
      <c r="T7" s="44">
        <v>9180000</v>
      </c>
      <c r="U7" s="44">
        <f t="shared" ref="U7:W7" si="11">SUM(U8:U10)</f>
        <v>0</v>
      </c>
      <c r="V7" s="44">
        <v>266000</v>
      </c>
      <c r="W7" s="44">
        <f t="shared" si="11"/>
        <v>0</v>
      </c>
      <c r="X7" s="44">
        <f>SUM(X8:X10)</f>
        <v>0</v>
      </c>
      <c r="Y7" s="44">
        <f t="shared" ref="Y7" si="12">SUM(Y8:Y10)</f>
        <v>0</v>
      </c>
    </row>
    <row r="8" spans="1:25" x14ac:dyDescent="0.2">
      <c r="A8" s="45">
        <v>311</v>
      </c>
      <c r="B8" s="46" t="s">
        <v>26</v>
      </c>
      <c r="C8" s="47">
        <f t="shared" si="0"/>
        <v>7447000</v>
      </c>
      <c r="D8" s="47">
        <f>'PLAN 4.RAZINA'!D15</f>
        <v>7313000</v>
      </c>
      <c r="E8" s="47">
        <v>0</v>
      </c>
      <c r="F8" s="47">
        <f>'PLAN 4.RAZINA'!G15</f>
        <v>134000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f>7349565+F8</f>
        <v>7483565</v>
      </c>
      <c r="M8" s="47">
        <f>'PLAN 4.RAZINA'!M15</f>
        <v>0</v>
      </c>
      <c r="N8" s="47">
        <v>0</v>
      </c>
      <c r="O8" s="47">
        <f>'PLAN 4.RAZINA'!P15</f>
        <v>0</v>
      </c>
      <c r="P8" s="47">
        <v>0</v>
      </c>
      <c r="Q8" s="47">
        <v>0</v>
      </c>
      <c r="R8" s="47">
        <v>0</v>
      </c>
      <c r="S8" s="47">
        <f>7386313+F8</f>
        <v>7520313</v>
      </c>
      <c r="T8" s="47">
        <f>'PLAN 4.RAZINA'!T15</f>
        <v>0</v>
      </c>
      <c r="U8" s="47">
        <v>0</v>
      </c>
      <c r="V8" s="47">
        <f>'PLAN 4.RAZINA'!W15</f>
        <v>0</v>
      </c>
      <c r="W8" s="47">
        <v>0</v>
      </c>
      <c r="X8" s="47">
        <v>0</v>
      </c>
      <c r="Y8" s="47">
        <v>0</v>
      </c>
    </row>
    <row r="9" spans="1:25" x14ac:dyDescent="0.2">
      <c r="A9" s="45">
        <v>312</v>
      </c>
      <c r="B9" s="46" t="s">
        <v>27</v>
      </c>
      <c r="C9" s="47">
        <f t="shared" si="0"/>
        <v>841000</v>
      </c>
      <c r="D9" s="47">
        <f>'PLAN 4.RAZINA'!D18</f>
        <v>731000</v>
      </c>
      <c r="E9" s="47">
        <v>0</v>
      </c>
      <c r="F9" s="47">
        <f>'PLAN 4.RAZINA'!G18</f>
        <v>110000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f>1083315+F9</f>
        <v>1193315</v>
      </c>
      <c r="M9" s="47">
        <f>'PLAN 4.RAZINA'!M18</f>
        <v>0</v>
      </c>
      <c r="N9" s="47">
        <v>0</v>
      </c>
      <c r="O9" s="47">
        <f>'PLAN 4.RAZINA'!P18</f>
        <v>0</v>
      </c>
      <c r="P9" s="47">
        <v>0</v>
      </c>
      <c r="Q9" s="47">
        <v>0</v>
      </c>
      <c r="R9" s="47">
        <v>0</v>
      </c>
      <c r="S9" s="47">
        <f>1093732+F9</f>
        <v>1203732</v>
      </c>
      <c r="T9" s="47">
        <f>'PLAN 4.RAZINA'!T18</f>
        <v>0</v>
      </c>
      <c r="U9" s="47">
        <v>0</v>
      </c>
      <c r="V9" s="47">
        <f>'PLAN 4.RAZINA'!W18</f>
        <v>0</v>
      </c>
      <c r="W9" s="47">
        <v>0</v>
      </c>
      <c r="X9" s="47">
        <v>0</v>
      </c>
      <c r="Y9" s="47">
        <v>0</v>
      </c>
    </row>
    <row r="10" spans="1:25" x14ac:dyDescent="0.2">
      <c r="A10" s="45">
        <v>313</v>
      </c>
      <c r="B10" s="46" t="s">
        <v>28</v>
      </c>
      <c r="C10" s="47">
        <f t="shared" si="0"/>
        <v>1085000</v>
      </c>
      <c r="D10" s="47">
        <f>'PLAN 4.RAZINA'!D19</f>
        <v>1063000</v>
      </c>
      <c r="E10" s="47">
        <v>0</v>
      </c>
      <c r="F10" s="47">
        <f>'PLAN 4.RAZINA'!G19</f>
        <v>22000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f>707120+F10</f>
        <v>729120</v>
      </c>
      <c r="M10" s="47">
        <f>'PLAN 4.RAZINA'!M19</f>
        <v>0</v>
      </c>
      <c r="N10" s="47">
        <v>0</v>
      </c>
      <c r="O10" s="47">
        <f>'PLAN 4.RAZINA'!P19</f>
        <v>0</v>
      </c>
      <c r="P10" s="47">
        <v>0</v>
      </c>
      <c r="Q10" s="47">
        <v>0</v>
      </c>
      <c r="R10" s="47">
        <v>0</v>
      </c>
      <c r="S10" s="47">
        <f>699955+F10</f>
        <v>721955</v>
      </c>
      <c r="T10" s="47">
        <f>'PLAN 4.RAZINA'!T19</f>
        <v>0</v>
      </c>
      <c r="U10" s="47">
        <v>0</v>
      </c>
      <c r="V10" s="47">
        <f>'PLAN 4.RAZINA'!W19</f>
        <v>0</v>
      </c>
      <c r="W10" s="47">
        <v>0</v>
      </c>
      <c r="X10" s="47">
        <v>0</v>
      </c>
      <c r="Y10" s="47">
        <v>0</v>
      </c>
    </row>
    <row r="11" spans="1:25" s="5" customFormat="1" x14ac:dyDescent="0.2">
      <c r="A11" s="33">
        <v>32</v>
      </c>
      <c r="B11" s="34" t="s">
        <v>29</v>
      </c>
      <c r="C11" s="44">
        <f t="shared" si="0"/>
        <v>3029000</v>
      </c>
      <c r="D11" s="44">
        <f t="shared" ref="D11:K11" si="13">SUM(D12:D16)</f>
        <v>0</v>
      </c>
      <c r="E11" s="44">
        <f t="shared" si="13"/>
        <v>0</v>
      </c>
      <c r="F11" s="44">
        <f t="shared" si="13"/>
        <v>2943000</v>
      </c>
      <c r="G11" s="44">
        <f t="shared" si="13"/>
        <v>81000</v>
      </c>
      <c r="H11" s="44">
        <f t="shared" si="13"/>
        <v>0</v>
      </c>
      <c r="I11" s="44">
        <f t="shared" si="13"/>
        <v>5000</v>
      </c>
      <c r="J11" s="44">
        <f t="shared" si="13"/>
        <v>0</v>
      </c>
      <c r="K11" s="44">
        <f t="shared" si="13"/>
        <v>0</v>
      </c>
      <c r="L11" s="44">
        <f>C11+15260</f>
        <v>3044260</v>
      </c>
      <c r="M11" s="44">
        <f t="shared" ref="M11:Q11" si="14">SUM(M12:M16)</f>
        <v>0</v>
      </c>
      <c r="N11" s="44">
        <v>5700</v>
      </c>
      <c r="O11" s="44">
        <v>2967000</v>
      </c>
      <c r="P11" s="44">
        <v>66550</v>
      </c>
      <c r="Q11" s="44">
        <f t="shared" si="14"/>
        <v>0</v>
      </c>
      <c r="R11" s="44">
        <v>5000</v>
      </c>
      <c r="S11" s="44">
        <f>L11-15000</f>
        <v>3029260</v>
      </c>
      <c r="T11" s="44">
        <f t="shared" ref="T11:X11" si="15">SUM(T12:T16)</f>
        <v>0</v>
      </c>
      <c r="U11" s="44">
        <v>15000</v>
      </c>
      <c r="V11" s="44">
        <v>2967000</v>
      </c>
      <c r="W11" s="44">
        <v>42250</v>
      </c>
      <c r="X11" s="44">
        <f t="shared" si="15"/>
        <v>0</v>
      </c>
      <c r="Y11" s="44">
        <v>5000</v>
      </c>
    </row>
    <row r="12" spans="1:25" x14ac:dyDescent="0.2">
      <c r="A12" s="45">
        <v>321</v>
      </c>
      <c r="B12" s="46" t="s">
        <v>30</v>
      </c>
      <c r="C12" s="47">
        <f t="shared" si="0"/>
        <v>411000</v>
      </c>
      <c r="D12" s="47">
        <v>0</v>
      </c>
      <c r="E12" s="47">
        <v>0</v>
      </c>
      <c r="F12" s="47">
        <f>'PLAN 4.RAZINA'!G22</f>
        <v>411000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4"/>
      <c r="M12" s="47">
        <v>0</v>
      </c>
      <c r="N12" s="47">
        <v>0</v>
      </c>
      <c r="O12" s="47">
        <f>'PLAN 4.RAZINA'!P22</f>
        <v>0</v>
      </c>
      <c r="P12" s="47">
        <v>0</v>
      </c>
      <c r="Q12" s="47">
        <v>0</v>
      </c>
      <c r="R12" s="47">
        <v>0</v>
      </c>
      <c r="S12" s="44"/>
      <c r="T12" s="47">
        <v>0</v>
      </c>
      <c r="U12" s="47">
        <v>0</v>
      </c>
      <c r="V12" s="47">
        <f>'PLAN 4.RAZINA'!W22</f>
        <v>0</v>
      </c>
      <c r="W12" s="47">
        <v>0</v>
      </c>
      <c r="X12" s="47">
        <v>0</v>
      </c>
      <c r="Y12" s="47">
        <v>0</v>
      </c>
    </row>
    <row r="13" spans="1:25" x14ac:dyDescent="0.2">
      <c r="A13" s="45">
        <v>322</v>
      </c>
      <c r="B13" s="46" t="s">
        <v>31</v>
      </c>
      <c r="C13" s="47">
        <f t="shared" si="0"/>
        <v>1986500</v>
      </c>
      <c r="D13" s="47">
        <v>0</v>
      </c>
      <c r="E13" s="47">
        <v>0</v>
      </c>
      <c r="F13" s="47">
        <f>'PLAN 4.RAZINA'!G27</f>
        <v>1905000</v>
      </c>
      <c r="G13" s="47">
        <f>'PLAN 4.RAZINA'!H27</f>
        <v>76500</v>
      </c>
      <c r="H13" s="47">
        <v>0</v>
      </c>
      <c r="I13" s="47">
        <f>'PLAN 4.RAZINA'!I27</f>
        <v>5000</v>
      </c>
      <c r="J13" s="47">
        <v>0</v>
      </c>
      <c r="K13" s="47">
        <v>0</v>
      </c>
      <c r="L13" s="47"/>
      <c r="M13" s="47">
        <v>0</v>
      </c>
      <c r="N13" s="47">
        <v>0</v>
      </c>
      <c r="O13" s="47">
        <f>'PLAN 4.RAZINA'!P27</f>
        <v>0</v>
      </c>
      <c r="P13" s="47">
        <f>'PLAN 4.RAZINA'!Q27</f>
        <v>0</v>
      </c>
      <c r="Q13" s="47">
        <v>0</v>
      </c>
      <c r="R13" s="47">
        <f>'PLAN 4.RAZINA'!R27</f>
        <v>0</v>
      </c>
      <c r="S13" s="47"/>
      <c r="T13" s="47">
        <v>0</v>
      </c>
      <c r="U13" s="47">
        <v>0</v>
      </c>
      <c r="V13" s="47">
        <f>'PLAN 4.RAZINA'!W27</f>
        <v>0</v>
      </c>
      <c r="W13" s="47">
        <f>'PLAN 4.RAZINA'!X27</f>
        <v>0</v>
      </c>
      <c r="X13" s="47">
        <v>0</v>
      </c>
      <c r="Y13" s="47">
        <f>'PLAN 4.RAZINA'!Y27</f>
        <v>0</v>
      </c>
    </row>
    <row r="14" spans="1:25" x14ac:dyDescent="0.2">
      <c r="A14" s="45">
        <v>323</v>
      </c>
      <c r="B14" s="46" t="s">
        <v>32</v>
      </c>
      <c r="C14" s="47">
        <f t="shared" si="0"/>
        <v>546500</v>
      </c>
      <c r="D14" s="47">
        <v>0</v>
      </c>
      <c r="E14" s="47">
        <f>'PLAN 4.RAZINA'!F34</f>
        <v>0</v>
      </c>
      <c r="F14" s="47">
        <f>'PLAN 4.RAZINA'!G34</f>
        <v>542000</v>
      </c>
      <c r="G14" s="47">
        <f>'PLAN 4.RAZINA'!H34</f>
        <v>4500</v>
      </c>
      <c r="H14" s="47">
        <v>0</v>
      </c>
      <c r="I14" s="47">
        <v>0</v>
      </c>
      <c r="J14" s="47">
        <v>0</v>
      </c>
      <c r="K14" s="47">
        <v>0</v>
      </c>
      <c r="L14" s="44"/>
      <c r="M14" s="47">
        <v>0</v>
      </c>
      <c r="N14" s="47">
        <f>'PLAN 4.RAZINA'!O34</f>
        <v>0</v>
      </c>
      <c r="O14" s="47">
        <f>'PLAN 4.RAZINA'!P34</f>
        <v>0</v>
      </c>
      <c r="P14" s="47">
        <f>'PLAN 4.RAZINA'!Q34</f>
        <v>0</v>
      </c>
      <c r="Q14" s="47">
        <v>0</v>
      </c>
      <c r="R14" s="47">
        <v>0</v>
      </c>
      <c r="S14" s="44"/>
      <c r="T14" s="47">
        <v>0</v>
      </c>
      <c r="U14" s="47">
        <f>'PLAN 4.RAZINA'!V34</f>
        <v>0</v>
      </c>
      <c r="V14" s="47">
        <f>'PLAN 4.RAZINA'!W34</f>
        <v>0</v>
      </c>
      <c r="W14" s="47">
        <f>'PLAN 4.RAZINA'!X34</f>
        <v>0</v>
      </c>
      <c r="X14" s="47">
        <v>0</v>
      </c>
      <c r="Y14" s="47">
        <v>0</v>
      </c>
    </row>
    <row r="15" spans="1:25" x14ac:dyDescent="0.2">
      <c r="A15" s="45">
        <v>324</v>
      </c>
      <c r="B15" s="46" t="s">
        <v>182</v>
      </c>
      <c r="C15" s="47">
        <f t="shared" si="0"/>
        <v>0</v>
      </c>
      <c r="D15" s="47">
        <v>0</v>
      </c>
      <c r="E15" s="47">
        <v>0</v>
      </c>
      <c r="F15" s="47">
        <f>'PLAN 4.RAZINA'!G44</f>
        <v>0</v>
      </c>
      <c r="G15" s="47">
        <f>'PLAN 4.RAZINA'!H44</f>
        <v>0</v>
      </c>
      <c r="H15" s="47">
        <v>0</v>
      </c>
      <c r="I15" s="47">
        <v>0</v>
      </c>
      <c r="J15" s="47">
        <v>0</v>
      </c>
      <c r="K15" s="47">
        <v>0</v>
      </c>
      <c r="L15" s="44"/>
      <c r="M15" s="47">
        <v>0</v>
      </c>
      <c r="N15" s="47">
        <v>0</v>
      </c>
      <c r="O15" s="47">
        <f>'PLAN 4.RAZINA'!P44</f>
        <v>0</v>
      </c>
      <c r="P15" s="47">
        <f>'PLAN 4.RAZINA'!Q44</f>
        <v>0</v>
      </c>
      <c r="Q15" s="47">
        <v>0</v>
      </c>
      <c r="R15" s="47">
        <v>0</v>
      </c>
      <c r="S15" s="44"/>
      <c r="T15" s="47">
        <v>0</v>
      </c>
      <c r="U15" s="47">
        <v>0</v>
      </c>
      <c r="V15" s="47">
        <f>'PLAN 4.RAZINA'!W44</f>
        <v>0</v>
      </c>
      <c r="W15" s="47">
        <f>'PLAN 4.RAZINA'!X44</f>
        <v>0</v>
      </c>
      <c r="X15" s="47">
        <v>0</v>
      </c>
      <c r="Y15" s="47">
        <v>0</v>
      </c>
    </row>
    <row r="16" spans="1:25" x14ac:dyDescent="0.2">
      <c r="A16" s="45">
        <v>329</v>
      </c>
      <c r="B16" s="46" t="s">
        <v>33</v>
      </c>
      <c r="C16" s="47">
        <f t="shared" si="0"/>
        <v>85000</v>
      </c>
      <c r="D16" s="47">
        <v>0</v>
      </c>
      <c r="E16" s="47">
        <f>'PLAN 4.RAZINA'!F46</f>
        <v>0</v>
      </c>
      <c r="F16" s="47">
        <f>'PLAN 4.RAZINA'!G46</f>
        <v>85000</v>
      </c>
      <c r="G16" s="47">
        <v>0</v>
      </c>
      <c r="H16" s="47">
        <v>0</v>
      </c>
      <c r="I16" s="47">
        <f>'PLAN 4.RAZINA'!I46</f>
        <v>0</v>
      </c>
      <c r="J16" s="47">
        <v>0</v>
      </c>
      <c r="K16" s="47">
        <v>0</v>
      </c>
      <c r="L16" s="44"/>
      <c r="M16" s="47">
        <v>0</v>
      </c>
      <c r="N16" s="47">
        <f>'PLAN 4.RAZINA'!O46</f>
        <v>0</v>
      </c>
      <c r="O16" s="47">
        <f>'PLAN 4.RAZINA'!P46</f>
        <v>0</v>
      </c>
      <c r="P16" s="47">
        <v>0</v>
      </c>
      <c r="Q16" s="47">
        <v>0</v>
      </c>
      <c r="R16" s="47">
        <f>'PLAN 4.RAZINA'!R46</f>
        <v>0</v>
      </c>
      <c r="S16" s="44"/>
      <c r="T16" s="47">
        <v>0</v>
      </c>
      <c r="U16" s="47">
        <f>'PLAN 4.RAZINA'!V46</f>
        <v>0</v>
      </c>
      <c r="V16" s="47">
        <f>'PLAN 4.RAZINA'!W46</f>
        <v>0</v>
      </c>
      <c r="W16" s="47">
        <v>0</v>
      </c>
      <c r="X16" s="47">
        <v>0</v>
      </c>
      <c r="Y16" s="47">
        <f>'PLAN 4.RAZINA'!Y46</f>
        <v>0</v>
      </c>
    </row>
    <row r="17" spans="1:25" s="5" customFormat="1" x14ac:dyDescent="0.2">
      <c r="A17" s="33">
        <v>34</v>
      </c>
      <c r="B17" s="34" t="s">
        <v>34</v>
      </c>
      <c r="C17" s="44">
        <f>SUM(D17:K17)</f>
        <v>16060</v>
      </c>
      <c r="D17" s="44">
        <f t="shared" ref="D17:K17" si="16">SUM(D18:D19)</f>
        <v>10</v>
      </c>
      <c r="E17" s="44">
        <f t="shared" si="16"/>
        <v>1050</v>
      </c>
      <c r="F17" s="44">
        <f t="shared" si="16"/>
        <v>15000</v>
      </c>
      <c r="G17" s="44">
        <f t="shared" si="16"/>
        <v>0</v>
      </c>
      <c r="H17" s="44">
        <f t="shared" si="16"/>
        <v>0</v>
      </c>
      <c r="I17" s="44">
        <f t="shared" si="16"/>
        <v>0</v>
      </c>
      <c r="J17" s="44">
        <f t="shared" si="16"/>
        <v>0</v>
      </c>
      <c r="K17" s="44">
        <f t="shared" si="16"/>
        <v>0</v>
      </c>
      <c r="L17" s="44">
        <v>15100</v>
      </c>
      <c r="M17" s="44">
        <v>10</v>
      </c>
      <c r="N17" s="44">
        <v>15100</v>
      </c>
      <c r="O17" s="44">
        <f t="shared" ref="O17:R17" si="17">SUM(O18:O19)</f>
        <v>0</v>
      </c>
      <c r="P17" s="44">
        <f t="shared" si="17"/>
        <v>0</v>
      </c>
      <c r="Q17" s="44">
        <f t="shared" si="17"/>
        <v>0</v>
      </c>
      <c r="R17" s="44">
        <f t="shared" si="17"/>
        <v>0</v>
      </c>
      <c r="S17" s="44">
        <v>15000</v>
      </c>
      <c r="T17" s="44">
        <v>10</v>
      </c>
      <c r="U17" s="44">
        <v>15000</v>
      </c>
      <c r="V17" s="44">
        <f t="shared" ref="V17:Y17" si="18">SUM(V18:V19)</f>
        <v>0</v>
      </c>
      <c r="W17" s="44">
        <f t="shared" si="18"/>
        <v>0</v>
      </c>
      <c r="X17" s="44">
        <f t="shared" si="18"/>
        <v>0</v>
      </c>
      <c r="Y17" s="44">
        <f t="shared" si="18"/>
        <v>0</v>
      </c>
    </row>
    <row r="18" spans="1:25" s="5" customFormat="1" x14ac:dyDescent="0.2">
      <c r="A18" s="45">
        <v>342</v>
      </c>
      <c r="B18" s="46" t="s">
        <v>148</v>
      </c>
      <c r="C18" s="47">
        <f t="shared" si="0"/>
        <v>1050</v>
      </c>
      <c r="D18" s="47">
        <v>0</v>
      </c>
      <c r="E18" s="47">
        <f>'PLAN 4.RAZINA'!F53</f>
        <v>1050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/>
      <c r="M18" s="47">
        <v>0</v>
      </c>
      <c r="N18" s="47">
        <f>'PLAN 4.RAZINA'!O53</f>
        <v>0</v>
      </c>
      <c r="O18" s="47">
        <v>0</v>
      </c>
      <c r="P18" s="47">
        <v>0</v>
      </c>
      <c r="Q18" s="47">
        <v>0</v>
      </c>
      <c r="R18" s="47">
        <v>0</v>
      </c>
      <c r="S18" s="47"/>
      <c r="T18" s="47">
        <v>0</v>
      </c>
      <c r="U18" s="47">
        <f>'PLAN 4.RAZINA'!V53</f>
        <v>0</v>
      </c>
      <c r="V18" s="47">
        <v>0</v>
      </c>
      <c r="W18" s="47">
        <v>0</v>
      </c>
      <c r="X18" s="47">
        <v>0</v>
      </c>
      <c r="Y18" s="47">
        <v>0</v>
      </c>
    </row>
    <row r="19" spans="1:25" x14ac:dyDescent="0.2">
      <c r="A19" s="45">
        <v>343</v>
      </c>
      <c r="B19" s="46" t="s">
        <v>35</v>
      </c>
      <c r="C19" s="47">
        <f t="shared" si="0"/>
        <v>15010</v>
      </c>
      <c r="D19" s="47">
        <f>'PLAN 4.RAZINA'!E55</f>
        <v>10</v>
      </c>
      <c r="E19" s="47">
        <f>'PLAN 4.RAZINA'!F55</f>
        <v>0</v>
      </c>
      <c r="F19" s="47">
        <f>'PLAN 4.RAZINA'!G55</f>
        <v>15000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/>
      <c r="M19" s="47">
        <f>'PLAN 4.RAZINA'!N55</f>
        <v>0</v>
      </c>
      <c r="N19" s="47">
        <f>'PLAN 4.RAZINA'!O55</f>
        <v>0</v>
      </c>
      <c r="O19" s="47">
        <f>'PLAN 4.RAZINA'!P55</f>
        <v>0</v>
      </c>
      <c r="P19" s="47">
        <v>0</v>
      </c>
      <c r="Q19" s="47">
        <v>0</v>
      </c>
      <c r="R19" s="47">
        <v>0</v>
      </c>
      <c r="S19" s="47"/>
      <c r="T19" s="47">
        <f>'PLAN 4.RAZINA'!U55</f>
        <v>0</v>
      </c>
      <c r="U19" s="47">
        <f>'PLAN 4.RAZINA'!V55</f>
        <v>0</v>
      </c>
      <c r="V19" s="47">
        <f>'PLAN 4.RAZINA'!W55</f>
        <v>0</v>
      </c>
      <c r="W19" s="47">
        <v>0</v>
      </c>
      <c r="X19" s="47">
        <v>0</v>
      </c>
      <c r="Y19" s="47">
        <v>0</v>
      </c>
    </row>
    <row r="20" spans="1:25" s="5" customFormat="1" x14ac:dyDescent="0.2">
      <c r="A20" s="37">
        <v>5</v>
      </c>
      <c r="B20" s="38" t="s">
        <v>34</v>
      </c>
      <c r="C20" s="144">
        <f>SUM(D20:K20)</f>
        <v>25550</v>
      </c>
      <c r="D20" s="144">
        <f>D21</f>
        <v>0</v>
      </c>
      <c r="E20" s="144">
        <f>E21</f>
        <v>25550</v>
      </c>
      <c r="F20" s="144">
        <f>SUM(F21:F21)</f>
        <v>0</v>
      </c>
      <c r="G20" s="144">
        <f>SUM(G21:G22)</f>
        <v>0</v>
      </c>
      <c r="H20" s="144">
        <f>SUM(H21:H22)</f>
        <v>0</v>
      </c>
      <c r="I20" s="144">
        <f>SUM(I21:I22)</f>
        <v>0</v>
      </c>
      <c r="J20" s="144">
        <f>SUM(J21:J22)</f>
        <v>0</v>
      </c>
      <c r="K20" s="144">
        <f>SUM(K21:K22)</f>
        <v>0</v>
      </c>
      <c r="L20" s="144">
        <f>L21</f>
        <v>9200</v>
      </c>
      <c r="M20" s="144">
        <f>M21</f>
        <v>0</v>
      </c>
      <c r="N20" s="144">
        <f>N21</f>
        <v>9200</v>
      </c>
      <c r="O20" s="144">
        <f>SUM(O21:O21)</f>
        <v>0</v>
      </c>
      <c r="P20" s="144">
        <f>SUM(P21:P22)</f>
        <v>0</v>
      </c>
      <c r="Q20" s="144">
        <f>SUM(Q21:Q22)</f>
        <v>0</v>
      </c>
      <c r="R20" s="144">
        <f>SUM(R21:R22)</f>
        <v>0</v>
      </c>
      <c r="S20" s="144">
        <f>S21</f>
        <v>0</v>
      </c>
      <c r="T20" s="144">
        <f>T21</f>
        <v>0</v>
      </c>
      <c r="U20" s="144">
        <f>U21</f>
        <v>0</v>
      </c>
      <c r="V20" s="144">
        <f>SUM(V21:V21)</f>
        <v>0</v>
      </c>
      <c r="W20" s="144">
        <f>SUM(W21:W22)</f>
        <v>0</v>
      </c>
      <c r="X20" s="144">
        <f>SUM(X21:X22)</f>
        <v>0</v>
      </c>
      <c r="Y20" s="144">
        <f>SUM(Y21:Y22)</f>
        <v>0</v>
      </c>
    </row>
    <row r="21" spans="1:25" s="5" customFormat="1" x14ac:dyDescent="0.2">
      <c r="A21" s="33">
        <v>54</v>
      </c>
      <c r="B21" s="34" t="s">
        <v>34</v>
      </c>
      <c r="C21" s="44">
        <f>SUM(D21:K21)</f>
        <v>25550</v>
      </c>
      <c r="D21" s="44">
        <f t="shared" ref="D21:Y21" si="19">SUM(D22:D22)</f>
        <v>0</v>
      </c>
      <c r="E21" s="44">
        <f t="shared" si="19"/>
        <v>25550</v>
      </c>
      <c r="F21" s="44">
        <f t="shared" si="19"/>
        <v>0</v>
      </c>
      <c r="G21" s="44">
        <f t="shared" si="19"/>
        <v>0</v>
      </c>
      <c r="H21" s="44">
        <f t="shared" si="19"/>
        <v>0</v>
      </c>
      <c r="I21" s="44">
        <f t="shared" si="19"/>
        <v>0</v>
      </c>
      <c r="J21" s="44">
        <f t="shared" si="19"/>
        <v>0</v>
      </c>
      <c r="K21" s="44">
        <f t="shared" si="19"/>
        <v>0</v>
      </c>
      <c r="L21" s="44">
        <v>9200</v>
      </c>
      <c r="M21" s="44">
        <f t="shared" si="19"/>
        <v>0</v>
      </c>
      <c r="N21" s="44">
        <v>9200</v>
      </c>
      <c r="O21" s="44">
        <f t="shared" si="19"/>
        <v>0</v>
      </c>
      <c r="P21" s="44">
        <f t="shared" si="19"/>
        <v>0</v>
      </c>
      <c r="Q21" s="44">
        <f t="shared" si="19"/>
        <v>0</v>
      </c>
      <c r="R21" s="44">
        <f t="shared" si="19"/>
        <v>0</v>
      </c>
      <c r="S21" s="44">
        <v>0</v>
      </c>
      <c r="T21" s="44">
        <f t="shared" si="19"/>
        <v>0</v>
      </c>
      <c r="U21" s="44">
        <f t="shared" si="19"/>
        <v>0</v>
      </c>
      <c r="V21" s="44">
        <f t="shared" si="19"/>
        <v>0</v>
      </c>
      <c r="W21" s="44">
        <f t="shared" si="19"/>
        <v>0</v>
      </c>
      <c r="X21" s="44">
        <f t="shared" si="19"/>
        <v>0</v>
      </c>
      <c r="Y21" s="44">
        <f t="shared" si="19"/>
        <v>0</v>
      </c>
    </row>
    <row r="22" spans="1:25" s="5" customFormat="1" x14ac:dyDescent="0.2">
      <c r="A22" s="45">
        <v>544</v>
      </c>
      <c r="B22" s="46" t="s">
        <v>149</v>
      </c>
      <c r="C22" s="47">
        <f>SUM(D22:K22)</f>
        <v>25550</v>
      </c>
      <c r="D22" s="47">
        <v>0</v>
      </c>
      <c r="E22" s="47">
        <f>'PLAN 4.RAZINA'!F67</f>
        <v>25550</v>
      </c>
      <c r="F22" s="47">
        <f>'PLAN 4.RAZINA'!G67</f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/>
      <c r="M22" s="47">
        <v>0</v>
      </c>
      <c r="N22" s="47">
        <f>'PLAN 4.RAZINA'!O67</f>
        <v>0</v>
      </c>
      <c r="O22" s="47">
        <f>'PLAN 4.RAZINA'!P67</f>
        <v>0</v>
      </c>
      <c r="P22" s="47">
        <v>0</v>
      </c>
      <c r="Q22" s="47">
        <v>0</v>
      </c>
      <c r="R22" s="47">
        <v>0</v>
      </c>
      <c r="S22" s="47"/>
      <c r="T22" s="47">
        <v>0</v>
      </c>
      <c r="U22" s="47">
        <f>'PLAN 4.RAZINA'!V67</f>
        <v>0</v>
      </c>
      <c r="V22" s="47">
        <f>'PLAN 4.RAZINA'!W67</f>
        <v>0</v>
      </c>
      <c r="W22" s="47">
        <v>0</v>
      </c>
      <c r="X22" s="47">
        <v>0</v>
      </c>
      <c r="Y22" s="47">
        <v>0</v>
      </c>
    </row>
    <row r="23" spans="1:25" s="5" customFormat="1" x14ac:dyDescent="0.2">
      <c r="A23" s="37">
        <v>9</v>
      </c>
      <c r="B23" s="38" t="s">
        <v>179</v>
      </c>
      <c r="C23" s="144">
        <f t="shared" ref="C23:C25" si="20">SUM(D23:K23)</f>
        <v>0</v>
      </c>
      <c r="D23" s="144">
        <f t="shared" ref="D23:I24" si="21">D24</f>
        <v>0</v>
      </c>
      <c r="E23" s="144">
        <f t="shared" si="21"/>
        <v>0</v>
      </c>
      <c r="F23" s="144">
        <f t="shared" si="21"/>
        <v>0</v>
      </c>
      <c r="G23" s="144">
        <f t="shared" si="21"/>
        <v>0</v>
      </c>
      <c r="H23" s="144">
        <f t="shared" si="21"/>
        <v>0</v>
      </c>
      <c r="I23" s="144">
        <f t="shared" si="21"/>
        <v>0</v>
      </c>
      <c r="J23" s="144">
        <f t="shared" ref="J23:K23" si="22">J24+J29</f>
        <v>0</v>
      </c>
      <c r="K23" s="144">
        <f t="shared" si="22"/>
        <v>0</v>
      </c>
      <c r="L23" s="144">
        <f>L24</f>
        <v>0</v>
      </c>
      <c r="M23" s="144">
        <f t="shared" ref="M23:Y24" si="23">M24</f>
        <v>0</v>
      </c>
      <c r="N23" s="144">
        <f t="shared" si="23"/>
        <v>0</v>
      </c>
      <c r="O23" s="144">
        <f t="shared" si="23"/>
        <v>0</v>
      </c>
      <c r="P23" s="144">
        <f t="shared" si="23"/>
        <v>0</v>
      </c>
      <c r="Q23" s="144">
        <f t="shared" si="23"/>
        <v>0</v>
      </c>
      <c r="R23" s="144">
        <f t="shared" si="23"/>
        <v>0</v>
      </c>
      <c r="S23" s="144">
        <f>S24</f>
        <v>0</v>
      </c>
      <c r="T23" s="144">
        <f t="shared" si="23"/>
        <v>0</v>
      </c>
      <c r="U23" s="144">
        <f t="shared" si="23"/>
        <v>0</v>
      </c>
      <c r="V23" s="144">
        <f t="shared" si="23"/>
        <v>0</v>
      </c>
      <c r="W23" s="144">
        <f t="shared" si="23"/>
        <v>0</v>
      </c>
      <c r="X23" s="144">
        <f t="shared" si="23"/>
        <v>0</v>
      </c>
      <c r="Y23" s="144">
        <f t="shared" si="23"/>
        <v>0</v>
      </c>
    </row>
    <row r="24" spans="1:25" s="5" customFormat="1" x14ac:dyDescent="0.2">
      <c r="A24" s="33">
        <v>92</v>
      </c>
      <c r="B24" s="34" t="s">
        <v>180</v>
      </c>
      <c r="C24" s="44">
        <f t="shared" si="20"/>
        <v>0</v>
      </c>
      <c r="D24" s="44">
        <f t="shared" si="21"/>
        <v>0</v>
      </c>
      <c r="E24" s="44">
        <f t="shared" si="21"/>
        <v>0</v>
      </c>
      <c r="F24" s="44">
        <f t="shared" si="21"/>
        <v>0</v>
      </c>
      <c r="G24" s="44">
        <f t="shared" si="21"/>
        <v>0</v>
      </c>
      <c r="H24" s="44">
        <f t="shared" si="21"/>
        <v>0</v>
      </c>
      <c r="I24" s="44">
        <f t="shared" si="21"/>
        <v>0</v>
      </c>
      <c r="J24" s="44">
        <f t="shared" ref="J24:K24" si="24">SUM(J25:J28)</f>
        <v>0</v>
      </c>
      <c r="K24" s="44">
        <f t="shared" si="24"/>
        <v>0</v>
      </c>
      <c r="L24" s="44">
        <f>L25</f>
        <v>0</v>
      </c>
      <c r="M24" s="44">
        <f t="shared" si="23"/>
        <v>0</v>
      </c>
      <c r="N24" s="44">
        <f t="shared" si="23"/>
        <v>0</v>
      </c>
      <c r="O24" s="44">
        <f t="shared" si="23"/>
        <v>0</v>
      </c>
      <c r="P24" s="44">
        <f t="shared" si="23"/>
        <v>0</v>
      </c>
      <c r="Q24" s="44">
        <f t="shared" si="23"/>
        <v>0</v>
      </c>
      <c r="R24" s="44">
        <f t="shared" si="23"/>
        <v>0</v>
      </c>
      <c r="S24" s="44">
        <f>S25</f>
        <v>0</v>
      </c>
      <c r="T24" s="44">
        <f t="shared" si="23"/>
        <v>0</v>
      </c>
      <c r="U24" s="44">
        <f t="shared" si="23"/>
        <v>0</v>
      </c>
      <c r="V24" s="44">
        <f t="shared" si="23"/>
        <v>0</v>
      </c>
      <c r="W24" s="44">
        <f t="shared" si="23"/>
        <v>0</v>
      </c>
      <c r="X24" s="44">
        <f t="shared" si="23"/>
        <v>0</v>
      </c>
      <c r="Y24" s="44">
        <f t="shared" si="23"/>
        <v>0</v>
      </c>
    </row>
    <row r="25" spans="1:25" x14ac:dyDescent="0.2">
      <c r="A25" s="45">
        <v>922</v>
      </c>
      <c r="B25" s="46" t="s">
        <v>190</v>
      </c>
      <c r="C25" s="47">
        <f t="shared" si="20"/>
        <v>0</v>
      </c>
      <c r="D25" s="47">
        <v>0</v>
      </c>
      <c r="E25" s="47">
        <v>0</v>
      </c>
      <c r="F25" s="47">
        <v>0</v>
      </c>
      <c r="G25" s="47">
        <f>'PLAN 4.RAZINA'!H61</f>
        <v>0</v>
      </c>
      <c r="H25" s="47">
        <f>'PLAN 4.RAZINA'!H77</f>
        <v>0</v>
      </c>
      <c r="I25" s="47">
        <f>'PLAN 4.RAZINA'!I39</f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f>'PLAN 4.RAZINA'!Q61</f>
        <v>0</v>
      </c>
      <c r="Q25" s="47">
        <f>'PLAN 4.RAZINA'!Q77</f>
        <v>0</v>
      </c>
      <c r="R25" s="47">
        <f>'PLAN 4.RAZINA'!R39</f>
        <v>0</v>
      </c>
      <c r="S25" s="47">
        <v>0</v>
      </c>
      <c r="T25" s="47">
        <v>0</v>
      </c>
      <c r="U25" s="47">
        <v>0</v>
      </c>
      <c r="V25" s="47">
        <v>0</v>
      </c>
      <c r="W25" s="47">
        <f>'PLAN 4.RAZINA'!X61</f>
        <v>0</v>
      </c>
      <c r="X25" s="47">
        <f>'PLAN 4.RAZINA'!X77</f>
        <v>0</v>
      </c>
      <c r="Y25" s="47">
        <f>'PLAN 4.RAZINA'!Y39</f>
        <v>0</v>
      </c>
    </row>
    <row r="26" spans="1:25" x14ac:dyDescent="0.2">
      <c r="A26" s="7"/>
      <c r="B26" s="3"/>
      <c r="C26" s="48"/>
      <c r="D26" s="48"/>
      <c r="E26" s="48"/>
      <c r="F26" s="48"/>
      <c r="G26" s="48"/>
      <c r="H26" s="48"/>
      <c r="I26" s="48"/>
      <c r="J26" s="48"/>
      <c r="K26" s="48"/>
      <c r="L26" s="49"/>
      <c r="M26" s="48"/>
      <c r="N26" s="48"/>
      <c r="O26" s="48"/>
      <c r="P26" s="48"/>
      <c r="Q26" s="48"/>
      <c r="R26" s="48"/>
      <c r="S26" s="49"/>
      <c r="T26" s="48"/>
      <c r="U26" s="48"/>
      <c r="V26" s="48"/>
      <c r="W26" s="48"/>
      <c r="X26" s="48"/>
      <c r="Y26" s="48"/>
    </row>
    <row r="27" spans="1:25" s="5" customFormat="1" x14ac:dyDescent="0.2">
      <c r="A27" s="43" t="s">
        <v>47</v>
      </c>
      <c r="B27" s="40" t="s">
        <v>48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5" s="5" customFormat="1" x14ac:dyDescent="0.2">
      <c r="A28" s="37">
        <v>4</v>
      </c>
      <c r="B28" s="38" t="s">
        <v>172</v>
      </c>
      <c r="C28" s="144">
        <f>SUM(D28:K28)</f>
        <v>76000</v>
      </c>
      <c r="D28" s="144">
        <f t="shared" ref="D28:Y28" si="25">D29</f>
        <v>0</v>
      </c>
      <c r="E28" s="144">
        <f t="shared" si="25"/>
        <v>0</v>
      </c>
      <c r="F28" s="144">
        <f t="shared" si="25"/>
        <v>76000</v>
      </c>
      <c r="G28" s="144">
        <f t="shared" si="25"/>
        <v>0</v>
      </c>
      <c r="H28" s="144">
        <f t="shared" si="25"/>
        <v>0</v>
      </c>
      <c r="I28" s="144">
        <f t="shared" si="25"/>
        <v>0</v>
      </c>
      <c r="J28" s="144">
        <f t="shared" si="25"/>
        <v>0</v>
      </c>
      <c r="K28" s="144">
        <f t="shared" si="25"/>
        <v>0</v>
      </c>
      <c r="L28" s="144">
        <f>L29</f>
        <v>70000</v>
      </c>
      <c r="M28" s="144">
        <f t="shared" si="25"/>
        <v>0</v>
      </c>
      <c r="N28" s="144">
        <f t="shared" si="25"/>
        <v>0</v>
      </c>
      <c r="O28" s="144">
        <f t="shared" si="25"/>
        <v>70000</v>
      </c>
      <c r="P28" s="144">
        <f t="shared" si="25"/>
        <v>0</v>
      </c>
      <c r="Q28" s="144">
        <f t="shared" si="25"/>
        <v>0</v>
      </c>
      <c r="R28" s="144">
        <f t="shared" si="25"/>
        <v>0</v>
      </c>
      <c r="S28" s="144">
        <f>S29</f>
        <v>70000</v>
      </c>
      <c r="T28" s="144">
        <f t="shared" si="25"/>
        <v>0</v>
      </c>
      <c r="U28" s="144">
        <f t="shared" si="25"/>
        <v>0</v>
      </c>
      <c r="V28" s="144">
        <f t="shared" si="25"/>
        <v>70000</v>
      </c>
      <c r="W28" s="144">
        <f t="shared" si="25"/>
        <v>0</v>
      </c>
      <c r="X28" s="144">
        <f t="shared" si="25"/>
        <v>0</v>
      </c>
      <c r="Y28" s="144">
        <f t="shared" si="25"/>
        <v>0</v>
      </c>
    </row>
    <row r="29" spans="1:25" s="5" customFormat="1" ht="15" customHeight="1" x14ac:dyDescent="0.2">
      <c r="A29" s="33">
        <v>42</v>
      </c>
      <c r="B29" s="34" t="s">
        <v>173</v>
      </c>
      <c r="C29" s="44">
        <f>SUM(D29:K29)</f>
        <v>76000</v>
      </c>
      <c r="D29" s="44">
        <f t="shared" ref="D29:K29" si="26">SUM(D30:D31)</f>
        <v>0</v>
      </c>
      <c r="E29" s="44">
        <f t="shared" si="26"/>
        <v>0</v>
      </c>
      <c r="F29" s="44">
        <f t="shared" si="26"/>
        <v>76000</v>
      </c>
      <c r="G29" s="44">
        <f t="shared" si="26"/>
        <v>0</v>
      </c>
      <c r="H29" s="44">
        <f>SUM(H30:H31)</f>
        <v>0</v>
      </c>
      <c r="I29" s="44">
        <f t="shared" si="26"/>
        <v>0</v>
      </c>
      <c r="J29" s="44">
        <f t="shared" si="26"/>
        <v>0</v>
      </c>
      <c r="K29" s="44">
        <f t="shared" si="26"/>
        <v>0</v>
      </c>
      <c r="L29" s="44">
        <v>70000</v>
      </c>
      <c r="M29" s="44">
        <f t="shared" ref="M29:P29" si="27">SUM(M30:M31)</f>
        <v>0</v>
      </c>
      <c r="N29" s="44">
        <f t="shared" si="27"/>
        <v>0</v>
      </c>
      <c r="O29" s="44">
        <v>70000</v>
      </c>
      <c r="P29" s="44">
        <f t="shared" si="27"/>
        <v>0</v>
      </c>
      <c r="Q29" s="44">
        <f>SUM(Q30:Q31)</f>
        <v>0</v>
      </c>
      <c r="R29" s="44">
        <f t="shared" ref="R29" si="28">SUM(R30:R31)</f>
        <v>0</v>
      </c>
      <c r="S29" s="44">
        <v>70000</v>
      </c>
      <c r="T29" s="44">
        <f t="shared" ref="T29:W29" si="29">SUM(T30:T31)</f>
        <v>0</v>
      </c>
      <c r="U29" s="44">
        <f t="shared" si="29"/>
        <v>0</v>
      </c>
      <c r="V29" s="44">
        <v>70000</v>
      </c>
      <c r="W29" s="44">
        <f t="shared" si="29"/>
        <v>0</v>
      </c>
      <c r="X29" s="44">
        <f>SUM(X30:X31)</f>
        <v>0</v>
      </c>
      <c r="Y29" s="44">
        <f t="shared" ref="Y29" si="30">SUM(Y30:Y31)</f>
        <v>0</v>
      </c>
    </row>
    <row r="30" spans="1:25" x14ac:dyDescent="0.2">
      <c r="A30" s="45">
        <v>422</v>
      </c>
      <c r="B30" s="46" t="s">
        <v>36</v>
      </c>
      <c r="C30" s="47">
        <f>SUM(D30:K30)</f>
        <v>70000</v>
      </c>
      <c r="D30" s="47">
        <v>0</v>
      </c>
      <c r="E30" s="47">
        <f>'PLAN 4.RAZINA'!F74</f>
        <v>0</v>
      </c>
      <c r="F30" s="47">
        <f>'PLAN 4.RAZINA'!G74</f>
        <v>70000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/>
      <c r="M30" s="47">
        <v>0</v>
      </c>
      <c r="N30" s="47">
        <f>'PLAN 4.RAZINA'!O74</f>
        <v>0</v>
      </c>
      <c r="O30" s="47">
        <f>'PLAN 4.RAZINA'!P74</f>
        <v>0</v>
      </c>
      <c r="P30" s="47">
        <v>0</v>
      </c>
      <c r="Q30" s="47">
        <v>0</v>
      </c>
      <c r="R30" s="47">
        <v>0</v>
      </c>
      <c r="S30" s="47"/>
      <c r="T30" s="47">
        <v>0</v>
      </c>
      <c r="U30" s="47">
        <f>'PLAN 4.RAZINA'!V74</f>
        <v>0</v>
      </c>
      <c r="V30" s="47">
        <f>'PLAN 4.RAZINA'!W74</f>
        <v>0</v>
      </c>
      <c r="W30" s="47">
        <v>0</v>
      </c>
      <c r="X30" s="47">
        <v>0</v>
      </c>
      <c r="Y30" s="47">
        <v>0</v>
      </c>
    </row>
    <row r="31" spans="1:25" x14ac:dyDescent="0.2">
      <c r="A31" s="45">
        <v>426</v>
      </c>
      <c r="B31" s="46" t="s">
        <v>147</v>
      </c>
      <c r="C31" s="47">
        <f>SUM(D31:K31)</f>
        <v>6000</v>
      </c>
      <c r="D31" s="47">
        <v>0</v>
      </c>
      <c r="E31" s="47">
        <v>0</v>
      </c>
      <c r="F31" s="47">
        <f>'PLAN 4.RAZINA'!G80</f>
        <v>6000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/>
      <c r="M31" s="47">
        <v>0</v>
      </c>
      <c r="N31" s="47">
        <v>0</v>
      </c>
      <c r="O31" s="47">
        <f>'PLAN 4.RAZINA'!P80</f>
        <v>0</v>
      </c>
      <c r="P31" s="47">
        <v>0</v>
      </c>
      <c r="Q31" s="47">
        <v>0</v>
      </c>
      <c r="R31" s="47">
        <v>0</v>
      </c>
      <c r="S31" s="47"/>
      <c r="T31" s="47">
        <v>0</v>
      </c>
      <c r="U31" s="47">
        <v>0</v>
      </c>
      <c r="V31" s="47">
        <f>'PLAN 4.RAZINA'!W80</f>
        <v>0</v>
      </c>
      <c r="W31" s="47">
        <v>0</v>
      </c>
      <c r="X31" s="47">
        <v>0</v>
      </c>
      <c r="Y31" s="47">
        <v>0</v>
      </c>
    </row>
    <row r="32" spans="1:25" x14ac:dyDescent="0.2">
      <c r="A32" s="7"/>
      <c r="B32" s="3"/>
      <c r="C32" s="48"/>
      <c r="D32" s="48"/>
      <c r="E32" s="48"/>
      <c r="F32" s="48"/>
      <c r="G32" s="48"/>
      <c r="H32" s="48"/>
      <c r="I32" s="48"/>
      <c r="J32" s="48"/>
      <c r="K32" s="48"/>
      <c r="L32" s="49"/>
      <c r="M32" s="48"/>
      <c r="N32" s="48"/>
      <c r="O32" s="48"/>
      <c r="P32" s="48"/>
      <c r="Q32" s="48"/>
      <c r="R32" s="48"/>
      <c r="S32" s="49"/>
      <c r="T32" s="48"/>
      <c r="U32" s="48"/>
      <c r="V32" s="48"/>
      <c r="W32" s="48"/>
      <c r="X32" s="48"/>
      <c r="Y32" s="48"/>
    </row>
    <row r="33" spans="1:25" s="5" customFormat="1" hidden="1" x14ac:dyDescent="0.2">
      <c r="A33" s="43" t="s">
        <v>160</v>
      </c>
      <c r="B33" s="40" t="s">
        <v>170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:25" s="5" customFormat="1" hidden="1" x14ac:dyDescent="0.2">
      <c r="A34" s="37">
        <v>3</v>
      </c>
      <c r="B34" s="38" t="s">
        <v>24</v>
      </c>
      <c r="C34" s="144">
        <f t="shared" ref="C34:C40" si="31">SUM(D34:K34)</f>
        <v>0</v>
      </c>
      <c r="D34" s="144">
        <f t="shared" ref="D34:L34" si="32">D35+D39</f>
        <v>0</v>
      </c>
      <c r="E34" s="144">
        <f t="shared" si="32"/>
        <v>0</v>
      </c>
      <c r="F34" s="144">
        <f t="shared" si="32"/>
        <v>0</v>
      </c>
      <c r="G34" s="144">
        <f t="shared" si="32"/>
        <v>0</v>
      </c>
      <c r="H34" s="144">
        <f t="shared" si="32"/>
        <v>0</v>
      </c>
      <c r="I34" s="144">
        <f t="shared" si="32"/>
        <v>0</v>
      </c>
      <c r="J34" s="144">
        <f t="shared" si="32"/>
        <v>0</v>
      </c>
      <c r="K34" s="144">
        <f t="shared" si="32"/>
        <v>0</v>
      </c>
      <c r="L34" s="144">
        <f t="shared" si="32"/>
        <v>0</v>
      </c>
      <c r="M34" s="144">
        <f t="shared" ref="M34:R34" si="33">M35+M39</f>
        <v>0</v>
      </c>
      <c r="N34" s="144">
        <f t="shared" si="33"/>
        <v>0</v>
      </c>
      <c r="O34" s="144">
        <f t="shared" si="33"/>
        <v>0</v>
      </c>
      <c r="P34" s="144">
        <f t="shared" si="33"/>
        <v>0</v>
      </c>
      <c r="Q34" s="144">
        <f t="shared" si="33"/>
        <v>0</v>
      </c>
      <c r="R34" s="144">
        <f t="shared" si="33"/>
        <v>0</v>
      </c>
      <c r="S34" s="144">
        <v>0</v>
      </c>
      <c r="T34" s="144">
        <f t="shared" ref="T34:Y34" si="34">T35+T39</f>
        <v>0</v>
      </c>
      <c r="U34" s="144">
        <f t="shared" si="34"/>
        <v>0</v>
      </c>
      <c r="V34" s="144">
        <f t="shared" si="34"/>
        <v>0</v>
      </c>
      <c r="W34" s="144">
        <f t="shared" si="34"/>
        <v>0</v>
      </c>
      <c r="X34" s="144">
        <f t="shared" si="34"/>
        <v>0</v>
      </c>
      <c r="Y34" s="144">
        <f t="shared" si="34"/>
        <v>0</v>
      </c>
    </row>
    <row r="35" spans="1:25" s="5" customFormat="1" hidden="1" x14ac:dyDescent="0.2">
      <c r="A35" s="33">
        <v>31</v>
      </c>
      <c r="B35" s="34" t="s">
        <v>25</v>
      </c>
      <c r="C35" s="44">
        <f t="shared" si="31"/>
        <v>0</v>
      </c>
      <c r="D35" s="44">
        <f t="shared" ref="D35:K35" si="35">SUM(D36:D38)</f>
        <v>0</v>
      </c>
      <c r="E35" s="44">
        <f t="shared" si="35"/>
        <v>0</v>
      </c>
      <c r="F35" s="44">
        <f t="shared" si="35"/>
        <v>0</v>
      </c>
      <c r="G35" s="44">
        <f t="shared" si="35"/>
        <v>0</v>
      </c>
      <c r="H35" s="44">
        <f t="shared" si="35"/>
        <v>0</v>
      </c>
      <c r="I35" s="44">
        <f t="shared" si="35"/>
        <v>0</v>
      </c>
      <c r="J35" s="44">
        <f t="shared" si="35"/>
        <v>0</v>
      </c>
      <c r="K35" s="44">
        <f t="shared" si="35"/>
        <v>0</v>
      </c>
      <c r="L35" s="44">
        <v>0</v>
      </c>
      <c r="M35" s="44">
        <f t="shared" ref="M35:R35" si="36">SUM(M36:M38)</f>
        <v>0</v>
      </c>
      <c r="N35" s="44">
        <f t="shared" si="36"/>
        <v>0</v>
      </c>
      <c r="O35" s="44">
        <f t="shared" si="36"/>
        <v>0</v>
      </c>
      <c r="P35" s="44">
        <f t="shared" si="36"/>
        <v>0</v>
      </c>
      <c r="Q35" s="44">
        <f t="shared" si="36"/>
        <v>0</v>
      </c>
      <c r="R35" s="44">
        <f t="shared" si="36"/>
        <v>0</v>
      </c>
      <c r="S35" s="44">
        <f>SUM(S36:S38)</f>
        <v>0</v>
      </c>
      <c r="T35" s="44">
        <f t="shared" ref="T35:Y35" si="37">SUM(T36:T38)</f>
        <v>0</v>
      </c>
      <c r="U35" s="44">
        <f t="shared" si="37"/>
        <v>0</v>
      </c>
      <c r="V35" s="44">
        <f t="shared" si="37"/>
        <v>0</v>
      </c>
      <c r="W35" s="44">
        <f t="shared" si="37"/>
        <v>0</v>
      </c>
      <c r="X35" s="44">
        <f t="shared" si="37"/>
        <v>0</v>
      </c>
      <c r="Y35" s="44">
        <f t="shared" si="37"/>
        <v>0</v>
      </c>
    </row>
    <row r="36" spans="1:25" hidden="1" x14ac:dyDescent="0.2">
      <c r="A36" s="45">
        <v>311</v>
      </c>
      <c r="B36" s="46" t="s">
        <v>26</v>
      </c>
      <c r="C36" s="47">
        <f t="shared" si="31"/>
        <v>0</v>
      </c>
      <c r="D36" s="47">
        <v>0</v>
      </c>
      <c r="E36" s="47">
        <v>0</v>
      </c>
      <c r="F36" s="47">
        <v>0</v>
      </c>
      <c r="G36" s="47">
        <f>'PLAN 4.RAZINA'!H50</f>
        <v>0</v>
      </c>
      <c r="H36" s="47">
        <f>'PLAN 4.RAZINA'!H89</f>
        <v>0</v>
      </c>
      <c r="I36" s="47">
        <f>'PLAN 4.RAZINA'!I50</f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f>'PLAN 4.RAZINA'!Q50</f>
        <v>0</v>
      </c>
      <c r="Q36" s="47">
        <f>'PLAN 4.RAZINA'!Q89</f>
        <v>0</v>
      </c>
      <c r="R36" s="47">
        <f>'PLAN 4.RAZINA'!R50</f>
        <v>0</v>
      </c>
      <c r="S36" s="47">
        <v>0</v>
      </c>
      <c r="T36" s="47">
        <v>0</v>
      </c>
      <c r="U36" s="47">
        <v>0</v>
      </c>
      <c r="V36" s="47">
        <v>0</v>
      </c>
      <c r="W36" s="47">
        <f>'PLAN 4.RAZINA'!X50</f>
        <v>0</v>
      </c>
      <c r="X36" s="47">
        <f>'PLAN 4.RAZINA'!X89</f>
        <v>0</v>
      </c>
      <c r="Y36" s="47">
        <f>'PLAN 4.RAZINA'!Y50</f>
        <v>0</v>
      </c>
    </row>
    <row r="37" spans="1:25" hidden="1" x14ac:dyDescent="0.2">
      <c r="A37" s="45">
        <v>312</v>
      </c>
      <c r="B37" s="46" t="s">
        <v>27</v>
      </c>
      <c r="C37" s="47">
        <f t="shared" si="31"/>
        <v>0</v>
      </c>
      <c r="D37" s="47">
        <v>0</v>
      </c>
      <c r="E37" s="47">
        <v>0</v>
      </c>
      <c r="F37" s="47">
        <v>0</v>
      </c>
      <c r="G37" s="47">
        <v>0</v>
      </c>
      <c r="H37" s="47">
        <f>'PLAN 4.RAZINA'!H91</f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f>'PLAN 4.RAZINA'!Q91</f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f>'PLAN 4.RAZINA'!X91</f>
        <v>0</v>
      </c>
      <c r="Y37" s="47">
        <v>0</v>
      </c>
    </row>
    <row r="38" spans="1:25" hidden="1" x14ac:dyDescent="0.2">
      <c r="A38" s="45">
        <v>313</v>
      </c>
      <c r="B38" s="46" t="s">
        <v>28</v>
      </c>
      <c r="C38" s="47">
        <f t="shared" si="31"/>
        <v>0</v>
      </c>
      <c r="D38" s="47">
        <v>0</v>
      </c>
      <c r="E38" s="47">
        <v>0</v>
      </c>
      <c r="F38" s="47">
        <v>0</v>
      </c>
      <c r="G38" s="47">
        <v>0</v>
      </c>
      <c r="H38" s="47">
        <f>'PLAN 4.RAZINA'!H93</f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f>'PLAN 4.RAZINA'!Q93</f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f>'PLAN 4.RAZINA'!X93</f>
        <v>0</v>
      </c>
      <c r="Y38" s="47">
        <v>0</v>
      </c>
    </row>
    <row r="39" spans="1:25" s="5" customFormat="1" hidden="1" x14ac:dyDescent="0.2">
      <c r="A39" s="33">
        <v>32</v>
      </c>
      <c r="B39" s="34" t="s">
        <v>29</v>
      </c>
      <c r="C39" s="44">
        <f t="shared" si="31"/>
        <v>0</v>
      </c>
      <c r="D39" s="44">
        <f t="shared" ref="D39:Y39" si="38">D40</f>
        <v>0</v>
      </c>
      <c r="E39" s="44">
        <f t="shared" si="38"/>
        <v>0</v>
      </c>
      <c r="F39" s="44">
        <f t="shared" si="38"/>
        <v>0</v>
      </c>
      <c r="G39" s="44">
        <f t="shared" si="38"/>
        <v>0</v>
      </c>
      <c r="H39" s="44">
        <f t="shared" si="38"/>
        <v>0</v>
      </c>
      <c r="I39" s="44">
        <f t="shared" si="38"/>
        <v>0</v>
      </c>
      <c r="J39" s="44">
        <f t="shared" si="38"/>
        <v>0</v>
      </c>
      <c r="K39" s="44">
        <f t="shared" si="38"/>
        <v>0</v>
      </c>
      <c r="L39" s="44">
        <v>0</v>
      </c>
      <c r="M39" s="44">
        <f t="shared" si="38"/>
        <v>0</v>
      </c>
      <c r="N39" s="44">
        <f t="shared" si="38"/>
        <v>0</v>
      </c>
      <c r="O39" s="44">
        <f t="shared" si="38"/>
        <v>0</v>
      </c>
      <c r="P39" s="44">
        <f t="shared" si="38"/>
        <v>0</v>
      </c>
      <c r="Q39" s="44">
        <f t="shared" si="38"/>
        <v>0</v>
      </c>
      <c r="R39" s="44">
        <f t="shared" si="38"/>
        <v>0</v>
      </c>
      <c r="S39" s="44">
        <f t="shared" si="38"/>
        <v>0</v>
      </c>
      <c r="T39" s="44">
        <f t="shared" si="38"/>
        <v>0</v>
      </c>
      <c r="U39" s="44">
        <f t="shared" si="38"/>
        <v>0</v>
      </c>
      <c r="V39" s="44">
        <f t="shared" si="38"/>
        <v>0</v>
      </c>
      <c r="W39" s="44">
        <f t="shared" si="38"/>
        <v>0</v>
      </c>
      <c r="X39" s="44">
        <f t="shared" si="38"/>
        <v>0</v>
      </c>
      <c r="Y39" s="44">
        <f t="shared" si="38"/>
        <v>0</v>
      </c>
    </row>
    <row r="40" spans="1:25" hidden="1" x14ac:dyDescent="0.2">
      <c r="A40" s="45">
        <v>321</v>
      </c>
      <c r="B40" s="46" t="s">
        <v>30</v>
      </c>
      <c r="C40" s="47">
        <f t="shared" si="31"/>
        <v>0</v>
      </c>
      <c r="D40" s="47">
        <v>0</v>
      </c>
      <c r="E40" s="47">
        <v>0</v>
      </c>
      <c r="F40" s="47">
        <v>0</v>
      </c>
      <c r="G40" s="47">
        <v>0</v>
      </c>
      <c r="H40" s="47">
        <f>'PLAN 4.RAZINA'!H96</f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f>'PLAN 4.RAZINA'!Q96</f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f>'PLAN 4.RAZINA'!X96</f>
        <v>0</v>
      </c>
      <c r="Y40" s="47">
        <v>0</v>
      </c>
    </row>
    <row r="41" spans="1:25" s="5" customFormat="1" hidden="1" x14ac:dyDescent="0.2">
      <c r="A41" s="37">
        <v>9</v>
      </c>
      <c r="B41" s="38" t="s">
        <v>179</v>
      </c>
      <c r="C41" s="144">
        <f t="shared" ref="C41:C43" si="39">SUM(D41:K41)</f>
        <v>0</v>
      </c>
      <c r="D41" s="144">
        <f t="shared" ref="D41:I42" si="40">D42</f>
        <v>0</v>
      </c>
      <c r="E41" s="144">
        <f t="shared" si="40"/>
        <v>0</v>
      </c>
      <c r="F41" s="144">
        <f t="shared" si="40"/>
        <v>0</v>
      </c>
      <c r="G41" s="144">
        <f t="shared" si="40"/>
        <v>0</v>
      </c>
      <c r="H41" s="144">
        <f t="shared" si="40"/>
        <v>0</v>
      </c>
      <c r="I41" s="144">
        <f t="shared" si="40"/>
        <v>0</v>
      </c>
      <c r="J41" s="144">
        <f t="shared" ref="J41:K41" si="41">J42+J47</f>
        <v>0</v>
      </c>
      <c r="K41" s="144">
        <f t="shared" si="41"/>
        <v>0</v>
      </c>
      <c r="L41" s="144">
        <f>L42</f>
        <v>0</v>
      </c>
      <c r="M41" s="144">
        <f t="shared" ref="M41:Y42" si="42">M42</f>
        <v>0</v>
      </c>
      <c r="N41" s="144">
        <f t="shared" si="42"/>
        <v>0</v>
      </c>
      <c r="O41" s="144">
        <f t="shared" si="42"/>
        <v>0</v>
      </c>
      <c r="P41" s="144">
        <f t="shared" si="42"/>
        <v>0</v>
      </c>
      <c r="Q41" s="144">
        <f t="shared" si="42"/>
        <v>0</v>
      </c>
      <c r="R41" s="144">
        <f t="shared" si="42"/>
        <v>0</v>
      </c>
      <c r="S41" s="144">
        <f>S42</f>
        <v>0</v>
      </c>
      <c r="T41" s="144">
        <f t="shared" si="42"/>
        <v>0</v>
      </c>
      <c r="U41" s="144">
        <f t="shared" si="42"/>
        <v>0</v>
      </c>
      <c r="V41" s="144">
        <f t="shared" si="42"/>
        <v>0</v>
      </c>
      <c r="W41" s="144">
        <f t="shared" si="42"/>
        <v>0</v>
      </c>
      <c r="X41" s="144">
        <f t="shared" si="42"/>
        <v>0</v>
      </c>
      <c r="Y41" s="144">
        <f t="shared" si="42"/>
        <v>0</v>
      </c>
    </row>
    <row r="42" spans="1:25" s="5" customFormat="1" hidden="1" x14ac:dyDescent="0.2">
      <c r="A42" s="33">
        <v>92</v>
      </c>
      <c r="B42" s="34" t="s">
        <v>180</v>
      </c>
      <c r="C42" s="44">
        <f t="shared" si="39"/>
        <v>0</v>
      </c>
      <c r="D42" s="44">
        <f t="shared" si="40"/>
        <v>0</v>
      </c>
      <c r="E42" s="44">
        <f t="shared" si="40"/>
        <v>0</v>
      </c>
      <c r="F42" s="44">
        <f t="shared" si="40"/>
        <v>0</v>
      </c>
      <c r="G42" s="44">
        <f t="shared" si="40"/>
        <v>0</v>
      </c>
      <c r="H42" s="44">
        <f t="shared" si="40"/>
        <v>0</v>
      </c>
      <c r="I42" s="44">
        <f t="shared" si="40"/>
        <v>0</v>
      </c>
      <c r="J42" s="44">
        <f t="shared" ref="J42:K42" si="43">SUM(J43:J46)</f>
        <v>0</v>
      </c>
      <c r="K42" s="44">
        <f t="shared" si="43"/>
        <v>0</v>
      </c>
      <c r="L42" s="44">
        <f>L43</f>
        <v>0</v>
      </c>
      <c r="M42" s="44">
        <f t="shared" si="42"/>
        <v>0</v>
      </c>
      <c r="N42" s="44">
        <f t="shared" si="42"/>
        <v>0</v>
      </c>
      <c r="O42" s="44">
        <f t="shared" si="42"/>
        <v>0</v>
      </c>
      <c r="P42" s="44">
        <f t="shared" si="42"/>
        <v>0</v>
      </c>
      <c r="Q42" s="44">
        <f t="shared" si="42"/>
        <v>0</v>
      </c>
      <c r="R42" s="44">
        <f t="shared" si="42"/>
        <v>0</v>
      </c>
      <c r="S42" s="44">
        <f>S43</f>
        <v>0</v>
      </c>
      <c r="T42" s="44">
        <f t="shared" si="42"/>
        <v>0</v>
      </c>
      <c r="U42" s="44">
        <f t="shared" si="42"/>
        <v>0</v>
      </c>
      <c r="V42" s="44">
        <f t="shared" si="42"/>
        <v>0</v>
      </c>
      <c r="W42" s="44">
        <f t="shared" si="42"/>
        <v>0</v>
      </c>
      <c r="X42" s="44">
        <f t="shared" si="42"/>
        <v>0</v>
      </c>
      <c r="Y42" s="44">
        <f t="shared" si="42"/>
        <v>0</v>
      </c>
    </row>
    <row r="43" spans="1:25" hidden="1" x14ac:dyDescent="0.2">
      <c r="A43" s="45">
        <v>922</v>
      </c>
      <c r="B43" s="46" t="s">
        <v>190</v>
      </c>
      <c r="C43" s="47">
        <f t="shared" si="39"/>
        <v>0</v>
      </c>
      <c r="D43" s="47">
        <v>0</v>
      </c>
      <c r="E43" s="47">
        <v>0</v>
      </c>
      <c r="F43" s="47">
        <v>0</v>
      </c>
      <c r="G43" s="47">
        <v>0</v>
      </c>
      <c r="H43" s="47">
        <f>'PLAN 4.RAZINA'!H102</f>
        <v>0</v>
      </c>
      <c r="I43" s="47">
        <f>'PLAN 4.RAZINA'!I58</f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f>'PLAN 4.RAZINA'!Q102</f>
        <v>0</v>
      </c>
      <c r="R43" s="47">
        <f>'PLAN 4.RAZINA'!R58</f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f>'PLAN 4.RAZINA'!X102</f>
        <v>0</v>
      </c>
      <c r="Y43" s="47">
        <f>'PLAN 4.RAZINA'!Y58</f>
        <v>0</v>
      </c>
    </row>
    <row r="44" spans="1:25" x14ac:dyDescent="0.2">
      <c r="A44" s="162"/>
      <c r="B44" s="160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:25" x14ac:dyDescent="0.2">
      <c r="A45" s="7"/>
      <c r="B45" s="3" t="s">
        <v>174</v>
      </c>
      <c r="C45" s="48">
        <f>SUM(D45:K45)</f>
        <v>12519610</v>
      </c>
      <c r="D45" s="48">
        <f t="shared" ref="D45:I45" si="44">D6+D20+D28+D34+D41+D23</f>
        <v>9107010</v>
      </c>
      <c r="E45" s="48">
        <f t="shared" si="44"/>
        <v>26600</v>
      </c>
      <c r="F45" s="48">
        <f t="shared" si="44"/>
        <v>3300000</v>
      </c>
      <c r="G45" s="48">
        <f t="shared" si="44"/>
        <v>81000</v>
      </c>
      <c r="H45" s="48">
        <f t="shared" si="44"/>
        <v>0</v>
      </c>
      <c r="I45" s="48">
        <f t="shared" si="44"/>
        <v>5000</v>
      </c>
      <c r="J45" s="48">
        <f>J6+J20+J28+J34</f>
        <v>0</v>
      </c>
      <c r="K45" s="48">
        <f>K6+K20+K28+K34</f>
        <v>0</v>
      </c>
      <c r="L45" s="48">
        <f>L6+L20+L28+L34+L41+L23</f>
        <v>12544560</v>
      </c>
      <c r="M45" s="48">
        <f t="shared" ref="M45:R45" si="45">M6+M20+M28+M34+M41+M23</f>
        <v>9140010</v>
      </c>
      <c r="N45" s="48">
        <f t="shared" si="45"/>
        <v>30000</v>
      </c>
      <c r="O45" s="48">
        <f t="shared" si="45"/>
        <v>3303000</v>
      </c>
      <c r="P45" s="48">
        <f t="shared" si="45"/>
        <v>66550</v>
      </c>
      <c r="Q45" s="48">
        <f t="shared" si="45"/>
        <v>0</v>
      </c>
      <c r="R45" s="48">
        <f t="shared" si="45"/>
        <v>5000</v>
      </c>
      <c r="S45" s="48">
        <f>S6+S20+S28+S34+S41+S23</f>
        <v>12560260</v>
      </c>
      <c r="T45" s="48">
        <f t="shared" ref="T45:Y45" si="46">T6+T20+T28+T34+T41+T23</f>
        <v>9180010</v>
      </c>
      <c r="U45" s="48">
        <f t="shared" si="46"/>
        <v>30000</v>
      </c>
      <c r="V45" s="48">
        <f t="shared" si="46"/>
        <v>3303000</v>
      </c>
      <c r="W45" s="48">
        <f t="shared" si="46"/>
        <v>42250</v>
      </c>
      <c r="X45" s="48">
        <f t="shared" si="46"/>
        <v>0</v>
      </c>
      <c r="Y45" s="48">
        <f t="shared" si="46"/>
        <v>5000</v>
      </c>
    </row>
    <row r="46" spans="1:25" x14ac:dyDescent="0.2">
      <c r="A46" s="7"/>
      <c r="B46" s="3" t="s">
        <v>145</v>
      </c>
      <c r="C46" s="49">
        <f>SUM(D46:K46)</f>
        <v>12519610</v>
      </c>
      <c r="D46" s="49">
        <f>'PLAN 4.RAZINA'!D111+'PLAN 4.RAZINA'!E110</f>
        <v>9107010</v>
      </c>
      <c r="E46" s="49">
        <f>'PLAN 4.RAZINA'!F111</f>
        <v>26600</v>
      </c>
      <c r="F46" s="49">
        <f>'PLAN 4.RAZINA'!G111</f>
        <v>3300000</v>
      </c>
      <c r="G46" s="49">
        <f>'PLAN 4.RAZINA'!H111-'PLAN 4.RAZINA'!H119</f>
        <v>81000</v>
      </c>
      <c r="H46" s="49">
        <f>'PLAN 4.RAZINA'!H119</f>
        <v>0</v>
      </c>
      <c r="I46" s="49">
        <f>'PLAN 4.RAZINA'!I111</f>
        <v>5000</v>
      </c>
      <c r="J46" s="4">
        <v>0</v>
      </c>
      <c r="K46" s="4">
        <v>0</v>
      </c>
      <c r="L46" s="49">
        <f>'PLAN PRIHODA'!C31</f>
        <v>12544560</v>
      </c>
      <c r="M46" s="49">
        <f>'PLAN PRIHODA'!C30</f>
        <v>9140010</v>
      </c>
      <c r="N46" s="49">
        <f>'PLAN PRIHODA'!D30</f>
        <v>30000</v>
      </c>
      <c r="O46" s="49">
        <f>'PLAN PRIHODA'!E30</f>
        <v>3303000</v>
      </c>
      <c r="P46" s="49">
        <f>'PLAN PRIHODA'!F30</f>
        <v>66550</v>
      </c>
      <c r="Q46" s="49">
        <f>'PLAN PRIHODA'!G30</f>
        <v>0</v>
      </c>
      <c r="R46" s="49">
        <f>'PLAN PRIHODA'!H30</f>
        <v>5000</v>
      </c>
      <c r="S46" s="49">
        <f>'PLAN PRIHODA'!C46</f>
        <v>12560260</v>
      </c>
      <c r="T46" s="49">
        <f>'PLAN PRIHODA'!C45</f>
        <v>9180010</v>
      </c>
      <c r="U46" s="49">
        <f>'PLAN PRIHODA'!D45</f>
        <v>30000</v>
      </c>
      <c r="V46" s="49">
        <f>'PLAN PRIHODA'!E45</f>
        <v>3303000</v>
      </c>
      <c r="W46" s="49">
        <f>'PLAN PRIHODA'!F45</f>
        <v>42250</v>
      </c>
      <c r="X46" s="49">
        <f>'PLAN PRIHODA'!G45</f>
        <v>0</v>
      </c>
      <c r="Y46" s="49">
        <f>'PLAN PRIHODA'!H45</f>
        <v>5000</v>
      </c>
    </row>
    <row r="47" spans="1:25" x14ac:dyDescent="0.2">
      <c r="A47" s="7"/>
      <c r="B47" s="3" t="s">
        <v>175</v>
      </c>
      <c r="C47" s="48">
        <f t="shared" ref="C47:I47" si="47">C46-C45</f>
        <v>0</v>
      </c>
      <c r="D47" s="48">
        <f t="shared" si="47"/>
        <v>0</v>
      </c>
      <c r="E47" s="48">
        <f t="shared" si="47"/>
        <v>0</v>
      </c>
      <c r="F47" s="48">
        <f t="shared" si="47"/>
        <v>0</v>
      </c>
      <c r="G47" s="48">
        <f t="shared" si="47"/>
        <v>0</v>
      </c>
      <c r="H47" s="48">
        <f t="shared" si="47"/>
        <v>0</v>
      </c>
      <c r="I47" s="48">
        <f t="shared" si="47"/>
        <v>0</v>
      </c>
      <c r="J47" s="4"/>
      <c r="K47" s="4"/>
      <c r="L47" s="48">
        <f>L46-L45</f>
        <v>0</v>
      </c>
      <c r="M47" s="48">
        <f t="shared" ref="M47:R47" si="48">M46-M45</f>
        <v>0</v>
      </c>
      <c r="N47" s="48">
        <f t="shared" si="48"/>
        <v>0</v>
      </c>
      <c r="O47" s="48">
        <f t="shared" si="48"/>
        <v>0</v>
      </c>
      <c r="P47" s="48">
        <f t="shared" si="48"/>
        <v>0</v>
      </c>
      <c r="Q47" s="48">
        <f t="shared" si="48"/>
        <v>0</v>
      </c>
      <c r="R47" s="48">
        <f t="shared" si="48"/>
        <v>0</v>
      </c>
      <c r="S47" s="48">
        <f>S46-S45</f>
        <v>0</v>
      </c>
      <c r="T47" s="48">
        <f t="shared" ref="T47:Y47" si="49">T46-T45</f>
        <v>0</v>
      </c>
      <c r="U47" s="48">
        <f t="shared" si="49"/>
        <v>0</v>
      </c>
      <c r="V47" s="48">
        <f t="shared" si="49"/>
        <v>0</v>
      </c>
      <c r="W47" s="48">
        <f t="shared" si="49"/>
        <v>0</v>
      </c>
      <c r="X47" s="48">
        <f t="shared" si="49"/>
        <v>0</v>
      </c>
      <c r="Y47" s="48">
        <f t="shared" si="49"/>
        <v>0</v>
      </c>
    </row>
    <row r="48" spans="1:25" x14ac:dyDescent="0.2">
      <c r="A48" s="7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x14ac:dyDescent="0.2">
      <c r="A49" s="7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x14ac:dyDescent="0.2">
      <c r="A50" s="7"/>
      <c r="B50" s="151"/>
      <c r="C50" s="152"/>
      <c r="D50" s="153"/>
      <c r="E50" s="153"/>
      <c r="F50" s="153"/>
      <c r="G50" s="153"/>
      <c r="H50" s="153"/>
      <c r="I50" s="153"/>
      <c r="J50" s="153"/>
      <c r="K50" s="153"/>
      <c r="L50" s="152"/>
      <c r="M50" s="153"/>
      <c r="N50" s="153"/>
      <c r="O50" s="153"/>
      <c r="P50" s="153"/>
      <c r="Q50" s="153"/>
      <c r="R50" s="153"/>
      <c r="S50" s="152"/>
      <c r="T50" s="153"/>
      <c r="U50" s="153"/>
      <c r="V50" s="153"/>
      <c r="W50" s="153"/>
      <c r="X50" s="153"/>
      <c r="Y50" s="153"/>
    </row>
    <row r="51" spans="1:25" x14ac:dyDescent="0.2">
      <c r="A51" s="7"/>
      <c r="B51" s="151"/>
      <c r="C51" s="152"/>
      <c r="D51" s="153"/>
      <c r="E51" s="153"/>
      <c r="F51" s="153"/>
      <c r="G51" s="153"/>
      <c r="H51" s="153"/>
      <c r="I51" s="153"/>
      <c r="J51" s="153"/>
      <c r="K51" s="153"/>
      <c r="L51" s="152"/>
      <c r="M51" s="153"/>
      <c r="N51" s="153"/>
      <c r="O51" s="153"/>
      <c r="P51" s="153"/>
      <c r="Q51" s="153"/>
      <c r="R51" s="153"/>
      <c r="S51" s="152"/>
      <c r="T51" s="153"/>
      <c r="U51" s="153"/>
      <c r="V51" s="153"/>
      <c r="W51" s="153"/>
      <c r="X51" s="153"/>
      <c r="Y51" s="153"/>
    </row>
    <row r="52" spans="1:25" x14ac:dyDescent="0.2">
      <c r="A52" s="7"/>
      <c r="B52" s="151"/>
      <c r="C52" s="152"/>
      <c r="D52" s="153"/>
      <c r="E52" s="153"/>
      <c r="F52" s="153"/>
      <c r="G52" s="153"/>
      <c r="H52" s="153"/>
      <c r="I52" s="153"/>
      <c r="J52" s="153"/>
      <c r="K52" s="153"/>
      <c r="L52" s="152"/>
      <c r="M52" s="153"/>
      <c r="N52" s="153"/>
      <c r="O52" s="153"/>
      <c r="P52" s="153"/>
      <c r="Q52" s="153"/>
      <c r="R52" s="153"/>
      <c r="S52" s="152"/>
      <c r="T52" s="153"/>
      <c r="U52" s="153"/>
      <c r="V52" s="153"/>
      <c r="W52" s="153"/>
      <c r="X52" s="153"/>
      <c r="Y52" s="153"/>
    </row>
    <row r="53" spans="1:25" x14ac:dyDescent="0.2">
      <c r="A53" s="7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x14ac:dyDescent="0.2">
      <c r="A54" s="7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x14ac:dyDescent="0.2">
      <c r="A55" s="7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x14ac:dyDescent="0.2">
      <c r="A56" s="7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x14ac:dyDescent="0.2">
      <c r="A57" s="7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x14ac:dyDescent="0.2">
      <c r="A58" s="7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x14ac:dyDescent="0.2">
      <c r="A59" s="7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x14ac:dyDescent="0.2">
      <c r="A60" s="7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x14ac:dyDescent="0.2">
      <c r="A61" s="7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x14ac:dyDescent="0.2">
      <c r="A62" s="7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x14ac:dyDescent="0.2">
      <c r="A63" s="7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x14ac:dyDescent="0.2">
      <c r="A64" s="7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x14ac:dyDescent="0.2">
      <c r="A65" s="7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x14ac:dyDescent="0.2">
      <c r="A66" s="7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x14ac:dyDescent="0.2">
      <c r="A67" s="7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x14ac:dyDescent="0.2">
      <c r="A68" s="7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x14ac:dyDescent="0.2">
      <c r="A69" s="7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x14ac:dyDescent="0.2">
      <c r="A70" s="7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x14ac:dyDescent="0.2">
      <c r="A71" s="7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x14ac:dyDescent="0.2">
      <c r="A72" s="7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x14ac:dyDescent="0.2">
      <c r="A73" s="7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x14ac:dyDescent="0.2">
      <c r="A74" s="7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x14ac:dyDescent="0.2">
      <c r="A75" s="7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x14ac:dyDescent="0.2">
      <c r="A76" s="7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x14ac:dyDescent="0.2">
      <c r="A77" s="7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x14ac:dyDescent="0.2">
      <c r="A78" s="7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x14ac:dyDescent="0.2">
      <c r="A79" s="7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x14ac:dyDescent="0.2">
      <c r="A80" s="7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x14ac:dyDescent="0.2">
      <c r="A81" s="7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x14ac:dyDescent="0.2">
      <c r="A82" s="7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x14ac:dyDescent="0.2">
      <c r="A83" s="7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x14ac:dyDescent="0.2">
      <c r="A84" s="7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x14ac:dyDescent="0.2">
      <c r="A85" s="7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x14ac:dyDescent="0.2">
      <c r="A86" s="7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x14ac:dyDescent="0.2">
      <c r="A87" s="7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x14ac:dyDescent="0.2">
      <c r="A88" s="7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x14ac:dyDescent="0.2">
      <c r="A89" s="7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x14ac:dyDescent="0.2">
      <c r="A90" s="7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x14ac:dyDescent="0.2">
      <c r="A91" s="7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x14ac:dyDescent="0.2">
      <c r="A92" s="7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x14ac:dyDescent="0.2">
      <c r="A93" s="7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x14ac:dyDescent="0.2">
      <c r="A94" s="7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x14ac:dyDescent="0.2">
      <c r="A95" s="7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x14ac:dyDescent="0.2">
      <c r="A96" s="7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x14ac:dyDescent="0.2">
      <c r="A97" s="7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x14ac:dyDescent="0.2">
      <c r="A98" s="7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x14ac:dyDescent="0.2">
      <c r="A99" s="7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x14ac:dyDescent="0.2">
      <c r="A100" s="7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x14ac:dyDescent="0.2">
      <c r="A101" s="7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x14ac:dyDescent="0.2">
      <c r="A102" s="7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x14ac:dyDescent="0.2">
      <c r="A103" s="7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x14ac:dyDescent="0.2">
      <c r="A104" s="7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x14ac:dyDescent="0.2">
      <c r="A105" s="7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x14ac:dyDescent="0.2">
      <c r="A106" s="7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x14ac:dyDescent="0.2">
      <c r="A107" s="7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x14ac:dyDescent="0.2">
      <c r="A108" s="7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x14ac:dyDescent="0.2">
      <c r="A109" s="7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x14ac:dyDescent="0.2">
      <c r="A110" s="7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x14ac:dyDescent="0.2">
      <c r="A111" s="7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x14ac:dyDescent="0.2">
      <c r="A112" s="7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x14ac:dyDescent="0.2">
      <c r="A113" s="7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x14ac:dyDescent="0.2">
      <c r="A114" s="7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x14ac:dyDescent="0.2">
      <c r="A115" s="7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x14ac:dyDescent="0.2">
      <c r="A116" s="7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x14ac:dyDescent="0.2">
      <c r="A117" s="7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x14ac:dyDescent="0.2">
      <c r="A118" s="7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x14ac:dyDescent="0.2">
      <c r="A119" s="7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x14ac:dyDescent="0.2">
      <c r="A120" s="7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x14ac:dyDescent="0.2">
      <c r="A121" s="7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x14ac:dyDescent="0.2">
      <c r="A122" s="7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x14ac:dyDescent="0.2">
      <c r="A123" s="7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x14ac:dyDescent="0.2">
      <c r="A124" s="7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x14ac:dyDescent="0.2">
      <c r="A125" s="7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x14ac:dyDescent="0.2">
      <c r="A126" s="7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x14ac:dyDescent="0.2">
      <c r="A127" s="7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x14ac:dyDescent="0.2">
      <c r="A128" s="7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x14ac:dyDescent="0.2">
      <c r="A129" s="7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x14ac:dyDescent="0.2">
      <c r="A130" s="7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x14ac:dyDescent="0.2">
      <c r="A131" s="7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x14ac:dyDescent="0.2">
      <c r="A132" s="7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x14ac:dyDescent="0.2">
      <c r="A133" s="7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x14ac:dyDescent="0.2">
      <c r="A134" s="7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x14ac:dyDescent="0.2">
      <c r="A135" s="7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x14ac:dyDescent="0.2">
      <c r="A136" s="7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x14ac:dyDescent="0.2">
      <c r="A137" s="7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x14ac:dyDescent="0.2">
      <c r="A138" s="7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x14ac:dyDescent="0.2">
      <c r="A139" s="7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x14ac:dyDescent="0.2">
      <c r="A140" s="7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x14ac:dyDescent="0.2">
      <c r="A141" s="7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x14ac:dyDescent="0.2">
      <c r="A142" s="7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x14ac:dyDescent="0.2">
      <c r="A143" s="7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x14ac:dyDescent="0.2">
      <c r="A144" s="7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x14ac:dyDescent="0.2">
      <c r="A145" s="7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x14ac:dyDescent="0.2">
      <c r="A146" s="7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x14ac:dyDescent="0.2">
      <c r="A147" s="7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x14ac:dyDescent="0.2">
      <c r="A148" s="7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x14ac:dyDescent="0.2">
      <c r="A149" s="7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x14ac:dyDescent="0.2">
      <c r="A150" s="7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x14ac:dyDescent="0.2">
      <c r="A151" s="7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x14ac:dyDescent="0.2">
      <c r="A152" s="7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x14ac:dyDescent="0.2">
      <c r="A153" s="7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x14ac:dyDescent="0.2">
      <c r="A154" s="7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x14ac:dyDescent="0.2">
      <c r="A155" s="7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x14ac:dyDescent="0.2">
      <c r="A156" s="7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x14ac:dyDescent="0.2">
      <c r="A157" s="7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x14ac:dyDescent="0.2">
      <c r="A158" s="7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x14ac:dyDescent="0.2">
      <c r="A159" s="7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x14ac:dyDescent="0.2">
      <c r="A160" s="7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x14ac:dyDescent="0.2">
      <c r="A161" s="7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x14ac:dyDescent="0.2">
      <c r="A162" s="7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x14ac:dyDescent="0.2">
      <c r="A163" s="7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x14ac:dyDescent="0.2">
      <c r="A164" s="7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x14ac:dyDescent="0.2">
      <c r="A165" s="7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x14ac:dyDescent="0.2">
      <c r="A166" s="7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x14ac:dyDescent="0.2">
      <c r="A167" s="7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x14ac:dyDescent="0.2">
      <c r="A168" s="7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x14ac:dyDescent="0.2">
      <c r="A169" s="7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x14ac:dyDescent="0.2">
      <c r="A170" s="7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x14ac:dyDescent="0.2">
      <c r="A171" s="7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x14ac:dyDescent="0.2">
      <c r="A172" s="7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x14ac:dyDescent="0.2">
      <c r="A173" s="7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x14ac:dyDescent="0.2">
      <c r="A174" s="7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x14ac:dyDescent="0.2">
      <c r="A175" s="7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x14ac:dyDescent="0.2">
      <c r="A176" s="7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x14ac:dyDescent="0.2">
      <c r="A177" s="7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x14ac:dyDescent="0.2">
      <c r="A178" s="7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x14ac:dyDescent="0.2">
      <c r="A179" s="7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x14ac:dyDescent="0.2">
      <c r="A180" s="7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x14ac:dyDescent="0.2">
      <c r="A181" s="7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x14ac:dyDescent="0.2">
      <c r="A182" s="7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x14ac:dyDescent="0.2">
      <c r="A183" s="7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x14ac:dyDescent="0.2">
      <c r="A184" s="7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x14ac:dyDescent="0.2">
      <c r="A185" s="7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x14ac:dyDescent="0.2">
      <c r="A186" s="7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x14ac:dyDescent="0.2">
      <c r="A187" s="7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x14ac:dyDescent="0.2">
      <c r="A188" s="7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x14ac:dyDescent="0.2">
      <c r="A189" s="7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x14ac:dyDescent="0.2">
      <c r="A190" s="7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x14ac:dyDescent="0.2">
      <c r="A191" s="7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x14ac:dyDescent="0.2">
      <c r="A192" s="7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x14ac:dyDescent="0.2">
      <c r="A193" s="7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x14ac:dyDescent="0.2">
      <c r="A194" s="7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x14ac:dyDescent="0.2">
      <c r="A195" s="7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x14ac:dyDescent="0.2">
      <c r="A196" s="7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x14ac:dyDescent="0.2">
      <c r="A197" s="7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x14ac:dyDescent="0.2">
      <c r="A198" s="7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x14ac:dyDescent="0.2">
      <c r="A199" s="7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x14ac:dyDescent="0.2">
      <c r="A200" s="7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x14ac:dyDescent="0.2">
      <c r="A201" s="7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x14ac:dyDescent="0.2">
      <c r="A202" s="7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x14ac:dyDescent="0.2">
      <c r="A203" s="7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x14ac:dyDescent="0.2">
      <c r="A204" s="7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x14ac:dyDescent="0.2">
      <c r="A205" s="7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x14ac:dyDescent="0.2">
      <c r="A206" s="7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x14ac:dyDescent="0.2">
      <c r="A207" s="7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x14ac:dyDescent="0.2">
      <c r="A208" s="7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x14ac:dyDescent="0.2">
      <c r="A209" s="7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x14ac:dyDescent="0.2">
      <c r="A210" s="7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x14ac:dyDescent="0.2">
      <c r="A211" s="7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x14ac:dyDescent="0.2">
      <c r="A212" s="7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x14ac:dyDescent="0.2">
      <c r="A213" s="7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x14ac:dyDescent="0.2">
      <c r="A214" s="7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x14ac:dyDescent="0.2">
      <c r="A215" s="7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x14ac:dyDescent="0.2">
      <c r="A216" s="7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x14ac:dyDescent="0.2">
      <c r="A217" s="7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x14ac:dyDescent="0.2">
      <c r="A218" s="7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x14ac:dyDescent="0.2">
      <c r="A219" s="7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x14ac:dyDescent="0.2">
      <c r="A220" s="7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x14ac:dyDescent="0.2">
      <c r="A221" s="7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x14ac:dyDescent="0.2">
      <c r="A222" s="7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x14ac:dyDescent="0.2">
      <c r="A223" s="7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x14ac:dyDescent="0.2">
      <c r="A224" s="7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x14ac:dyDescent="0.2">
      <c r="A225" s="7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x14ac:dyDescent="0.2">
      <c r="A226" s="7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x14ac:dyDescent="0.2">
      <c r="A227" s="7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x14ac:dyDescent="0.2">
      <c r="A228" s="7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x14ac:dyDescent="0.2">
      <c r="A229" s="7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x14ac:dyDescent="0.2">
      <c r="A230" s="7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x14ac:dyDescent="0.2">
      <c r="A231" s="7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x14ac:dyDescent="0.2">
      <c r="A232" s="7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x14ac:dyDescent="0.2">
      <c r="A233" s="7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x14ac:dyDescent="0.2">
      <c r="A234" s="7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x14ac:dyDescent="0.2">
      <c r="A235" s="7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x14ac:dyDescent="0.2">
      <c r="A236" s="7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x14ac:dyDescent="0.2">
      <c r="A237" s="7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x14ac:dyDescent="0.2">
      <c r="A238" s="7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x14ac:dyDescent="0.2">
      <c r="A239" s="7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x14ac:dyDescent="0.2">
      <c r="A240" s="7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x14ac:dyDescent="0.2">
      <c r="A241" s="7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x14ac:dyDescent="0.2">
      <c r="A242" s="7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x14ac:dyDescent="0.2">
      <c r="A243" s="7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x14ac:dyDescent="0.2">
      <c r="A244" s="7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x14ac:dyDescent="0.2">
      <c r="A245" s="7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x14ac:dyDescent="0.2">
      <c r="A246" s="7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x14ac:dyDescent="0.2">
      <c r="A247" s="7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x14ac:dyDescent="0.2">
      <c r="A248" s="7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x14ac:dyDescent="0.2">
      <c r="A249" s="7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x14ac:dyDescent="0.2">
      <c r="A250" s="7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x14ac:dyDescent="0.2">
      <c r="A251" s="7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x14ac:dyDescent="0.2">
      <c r="A252" s="7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x14ac:dyDescent="0.2">
      <c r="A253" s="7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x14ac:dyDescent="0.2">
      <c r="A254" s="7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x14ac:dyDescent="0.2">
      <c r="A255" s="7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x14ac:dyDescent="0.2">
      <c r="A256" s="7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x14ac:dyDescent="0.2">
      <c r="A257" s="7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x14ac:dyDescent="0.2">
      <c r="A258" s="7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x14ac:dyDescent="0.2">
      <c r="A259" s="7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x14ac:dyDescent="0.2">
      <c r="A260" s="7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x14ac:dyDescent="0.2">
      <c r="A261" s="7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x14ac:dyDescent="0.2">
      <c r="A262" s="7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</sheetData>
  <mergeCells count="2">
    <mergeCell ref="A1:S1"/>
    <mergeCell ref="B4:D4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66" firstPageNumber="3" orientation="landscape" horizontalDpi="4294967293" verticalDpi="4294967293" r:id="rId1"/>
  <headerFooter scaleWithDoc="0"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I157"/>
  <sheetViews>
    <sheetView zoomScale="93" zoomScaleNormal="93" workbookViewId="0">
      <pane ySplit="1" topLeftCell="A2" activePane="bottomLeft" state="frozen"/>
      <selection pane="bottomLeft" activeCell="B158" sqref="B158"/>
    </sheetView>
  </sheetViews>
  <sheetFormatPr defaultRowHeight="12.75" x14ac:dyDescent="0.2"/>
  <cols>
    <col min="1" max="1" width="10.7109375" style="4" customWidth="1"/>
    <col min="2" max="2" width="49" style="4" customWidth="1"/>
    <col min="3" max="3" width="16" style="4" bestFit="1" customWidth="1"/>
    <col min="4" max="4" width="15.42578125" style="4" bestFit="1" customWidth="1"/>
    <col min="5" max="5" width="8.28515625" style="4" bestFit="1" customWidth="1"/>
    <col min="6" max="6" width="11.42578125" style="4" bestFit="1" customWidth="1"/>
    <col min="7" max="7" width="15.5703125" style="4" customWidth="1"/>
    <col min="8" max="8" width="13.5703125" style="4" bestFit="1" customWidth="1"/>
    <col min="9" max="9" width="10.140625" style="4" bestFit="1" customWidth="1"/>
    <col min="10" max="16384" width="9.140625" style="1"/>
  </cols>
  <sheetData>
    <row r="1" spans="1:9" ht="67.5" x14ac:dyDescent="0.2">
      <c r="A1" s="27" t="s">
        <v>21</v>
      </c>
      <c r="B1" s="27" t="s">
        <v>22</v>
      </c>
      <c r="C1" s="2" t="s">
        <v>217</v>
      </c>
      <c r="D1" s="27" t="s">
        <v>204</v>
      </c>
      <c r="E1" s="27" t="s">
        <v>205</v>
      </c>
      <c r="F1" s="27" t="s">
        <v>206</v>
      </c>
      <c r="G1" s="27" t="s">
        <v>207</v>
      </c>
      <c r="H1" s="27" t="s">
        <v>209</v>
      </c>
      <c r="I1" s="27" t="s">
        <v>208</v>
      </c>
    </row>
    <row r="2" spans="1:9" x14ac:dyDescent="0.2">
      <c r="A2" s="35"/>
      <c r="B2" s="35"/>
      <c r="C2" s="36"/>
      <c r="D2" s="35"/>
      <c r="E2" s="35"/>
      <c r="F2" s="35"/>
      <c r="G2" s="35"/>
      <c r="H2" s="35"/>
      <c r="I2" s="35"/>
    </row>
    <row r="3" spans="1:9" ht="12.75" customHeight="1" x14ac:dyDescent="0.2">
      <c r="A3" s="206" t="s">
        <v>20</v>
      </c>
      <c r="B3" s="206"/>
      <c r="C3" s="206"/>
      <c r="D3" s="206"/>
      <c r="E3" s="206"/>
      <c r="F3" s="206"/>
      <c r="G3" s="206"/>
      <c r="H3" s="206"/>
      <c r="I3" s="206"/>
    </row>
    <row r="4" spans="1:9" ht="7.5" customHeight="1" x14ac:dyDescent="0.2">
      <c r="A4" s="7"/>
      <c r="B4" s="3"/>
    </row>
    <row r="5" spans="1:9" ht="12.75" customHeight="1" x14ac:dyDescent="0.2">
      <c r="A5" s="207" t="s">
        <v>143</v>
      </c>
      <c r="B5" s="207"/>
      <c r="C5" s="207"/>
      <c r="D5" s="207"/>
      <c r="E5" s="207"/>
      <c r="F5" s="207"/>
      <c r="G5" s="207"/>
      <c r="H5" s="207"/>
      <c r="I5" s="207"/>
    </row>
    <row r="6" spans="1:9" ht="7.5" customHeight="1" x14ac:dyDescent="0.2">
      <c r="A6" s="7"/>
      <c r="B6" s="3"/>
    </row>
    <row r="7" spans="1:9" s="8" customFormat="1" ht="15.75" x14ac:dyDescent="0.2">
      <c r="A7" s="53"/>
      <c r="B7" s="54" t="s">
        <v>51</v>
      </c>
      <c r="C7" s="54"/>
      <c r="D7" s="54"/>
      <c r="E7" s="54"/>
      <c r="F7" s="54"/>
      <c r="G7" s="54"/>
    </row>
    <row r="8" spans="1:9" s="8" customFormat="1" ht="6" customHeight="1" x14ac:dyDescent="0.2">
      <c r="A8" s="53"/>
      <c r="B8" s="54"/>
      <c r="C8" s="54"/>
      <c r="D8" s="54"/>
      <c r="E8" s="54"/>
      <c r="F8" s="54"/>
      <c r="G8" s="54"/>
    </row>
    <row r="9" spans="1:9" s="8" customFormat="1" ht="12.75" customHeight="1" x14ac:dyDescent="0.2">
      <c r="A9" s="55" t="s">
        <v>43</v>
      </c>
      <c r="B9" s="55" t="s">
        <v>52</v>
      </c>
      <c r="C9" s="54"/>
      <c r="D9" s="54"/>
      <c r="E9" s="54"/>
      <c r="F9" s="54"/>
      <c r="G9" s="54"/>
    </row>
    <row r="10" spans="1:9" s="8" customFormat="1" ht="5.25" customHeight="1" x14ac:dyDescent="0.2">
      <c r="A10" s="55"/>
      <c r="B10" s="54"/>
      <c r="C10" s="54"/>
      <c r="D10" s="54"/>
      <c r="E10" s="54"/>
      <c r="F10" s="54"/>
      <c r="G10" s="54"/>
    </row>
    <row r="11" spans="1:9" s="8" customFormat="1" ht="15.75" x14ac:dyDescent="0.2">
      <c r="A11" s="56" t="s">
        <v>196</v>
      </c>
      <c r="B11" s="57" t="s">
        <v>195</v>
      </c>
      <c r="C11" s="58">
        <f>SUM(D11:I11)</f>
        <v>12519610</v>
      </c>
      <c r="D11" s="58">
        <f t="shared" ref="D11:I11" si="0">D12+D58</f>
        <v>9107000</v>
      </c>
      <c r="E11" s="58">
        <f t="shared" si="0"/>
        <v>10</v>
      </c>
      <c r="F11" s="58">
        <f t="shared" si="0"/>
        <v>26600</v>
      </c>
      <c r="G11" s="58">
        <f t="shared" si="0"/>
        <v>3300000</v>
      </c>
      <c r="H11" s="58">
        <f t="shared" si="0"/>
        <v>81000</v>
      </c>
      <c r="I11" s="58">
        <f t="shared" si="0"/>
        <v>5000</v>
      </c>
    </row>
    <row r="12" spans="1:9" s="8" customFormat="1" ht="15.75" x14ac:dyDescent="0.2">
      <c r="A12" s="56" t="s">
        <v>154</v>
      </c>
      <c r="B12" s="57" t="s">
        <v>53</v>
      </c>
      <c r="C12" s="58">
        <f>SUM(D12:I12)</f>
        <v>12519610</v>
      </c>
      <c r="D12" s="58">
        <f t="shared" ref="D12:I12" si="1">D13+D72+D64</f>
        <v>9107000</v>
      </c>
      <c r="E12" s="58">
        <f t="shared" si="1"/>
        <v>10</v>
      </c>
      <c r="F12" s="58">
        <f t="shared" si="1"/>
        <v>26600</v>
      </c>
      <c r="G12" s="58">
        <f t="shared" si="1"/>
        <v>3300000</v>
      </c>
      <c r="H12" s="58">
        <f t="shared" si="1"/>
        <v>81000</v>
      </c>
      <c r="I12" s="58">
        <f t="shared" si="1"/>
        <v>5000</v>
      </c>
    </row>
    <row r="13" spans="1:9" s="8" customFormat="1" ht="15.75" x14ac:dyDescent="0.2">
      <c r="A13" s="59">
        <v>3</v>
      </c>
      <c r="B13" s="60" t="s">
        <v>24</v>
      </c>
      <c r="C13" s="61">
        <f t="shared" ref="C13:C56" si="2">SUM(D13:I13)</f>
        <v>12418060</v>
      </c>
      <c r="D13" s="61">
        <f t="shared" ref="D13:I13" si="3">D14+D21+D52</f>
        <v>9107000</v>
      </c>
      <c r="E13" s="61">
        <f t="shared" si="3"/>
        <v>10</v>
      </c>
      <c r="F13" s="61">
        <f t="shared" si="3"/>
        <v>1050</v>
      </c>
      <c r="G13" s="61">
        <f t="shared" si="3"/>
        <v>3224000</v>
      </c>
      <c r="H13" s="61">
        <f t="shared" si="3"/>
        <v>81000</v>
      </c>
      <c r="I13" s="61">
        <f t="shared" si="3"/>
        <v>5000</v>
      </c>
    </row>
    <row r="14" spans="1:9" s="8" customFormat="1" ht="15.75" customHeight="1" x14ac:dyDescent="0.2">
      <c r="A14" s="62">
        <v>31</v>
      </c>
      <c r="B14" s="63" t="s">
        <v>25</v>
      </c>
      <c r="C14" s="64">
        <f t="shared" si="2"/>
        <v>9373000</v>
      </c>
      <c r="D14" s="64">
        <f t="shared" ref="D14:I14" si="4">D15+D17+D19</f>
        <v>9107000</v>
      </c>
      <c r="E14" s="64">
        <f t="shared" si="4"/>
        <v>0</v>
      </c>
      <c r="F14" s="64">
        <f t="shared" si="4"/>
        <v>0</v>
      </c>
      <c r="G14" s="64">
        <f t="shared" si="4"/>
        <v>266000</v>
      </c>
      <c r="H14" s="64">
        <f t="shared" si="4"/>
        <v>0</v>
      </c>
      <c r="I14" s="64">
        <f t="shared" si="4"/>
        <v>0</v>
      </c>
    </row>
    <row r="15" spans="1:9" s="8" customFormat="1" ht="15.75" x14ac:dyDescent="0.2">
      <c r="A15" s="65">
        <v>311</v>
      </c>
      <c r="B15" s="66" t="s">
        <v>26</v>
      </c>
      <c r="C15" s="67">
        <f t="shared" si="2"/>
        <v>7447000</v>
      </c>
      <c r="D15" s="67">
        <f t="shared" ref="D15:I15" si="5">SUM(D16:D16)</f>
        <v>7313000</v>
      </c>
      <c r="E15" s="67">
        <f t="shared" si="5"/>
        <v>0</v>
      </c>
      <c r="F15" s="67">
        <f t="shared" si="5"/>
        <v>0</v>
      </c>
      <c r="G15" s="67">
        <f t="shared" si="5"/>
        <v>134000</v>
      </c>
      <c r="H15" s="67">
        <f t="shared" si="5"/>
        <v>0</v>
      </c>
      <c r="I15" s="67">
        <f t="shared" si="5"/>
        <v>0</v>
      </c>
    </row>
    <row r="16" spans="1:9" s="8" customFormat="1" ht="12.75" customHeight="1" x14ac:dyDescent="0.2">
      <c r="A16" s="68" t="s">
        <v>54</v>
      </c>
      <c r="B16" s="69" t="s">
        <v>55</v>
      </c>
      <c r="C16" s="70">
        <f t="shared" si="2"/>
        <v>7447000</v>
      </c>
      <c r="D16" s="70">
        <v>7313000</v>
      </c>
      <c r="E16" s="70">
        <v>0</v>
      </c>
      <c r="F16" s="70">
        <v>0</v>
      </c>
      <c r="G16" s="70">
        <v>134000</v>
      </c>
      <c r="H16" s="70">
        <v>0</v>
      </c>
      <c r="I16" s="70">
        <v>0</v>
      </c>
    </row>
    <row r="17" spans="1:9" s="8" customFormat="1" ht="15.75" x14ac:dyDescent="0.2">
      <c r="A17" s="71">
        <v>312</v>
      </c>
      <c r="B17" s="66" t="s">
        <v>27</v>
      </c>
      <c r="C17" s="67">
        <f t="shared" si="2"/>
        <v>841000</v>
      </c>
      <c r="D17" s="67">
        <f t="shared" ref="D17:I17" si="6">SUM(D18:D18)</f>
        <v>731000</v>
      </c>
      <c r="E17" s="67">
        <f t="shared" si="6"/>
        <v>0</v>
      </c>
      <c r="F17" s="67">
        <f t="shared" si="6"/>
        <v>0</v>
      </c>
      <c r="G17" s="67">
        <f t="shared" si="6"/>
        <v>110000</v>
      </c>
      <c r="H17" s="67">
        <f t="shared" si="6"/>
        <v>0</v>
      </c>
      <c r="I17" s="67">
        <f t="shared" si="6"/>
        <v>0</v>
      </c>
    </row>
    <row r="18" spans="1:9" s="8" customFormat="1" ht="15" x14ac:dyDescent="0.2">
      <c r="A18" s="68" t="s">
        <v>56</v>
      </c>
      <c r="B18" s="69" t="s">
        <v>27</v>
      </c>
      <c r="C18" s="70">
        <f t="shared" si="2"/>
        <v>841000</v>
      </c>
      <c r="D18" s="70">
        <v>731000</v>
      </c>
      <c r="E18" s="70">
        <v>0</v>
      </c>
      <c r="F18" s="70">
        <v>0</v>
      </c>
      <c r="G18" s="70">
        <v>110000</v>
      </c>
      <c r="H18" s="70">
        <v>0</v>
      </c>
      <c r="I18" s="70">
        <v>0</v>
      </c>
    </row>
    <row r="19" spans="1:9" s="8" customFormat="1" ht="15.75" x14ac:dyDescent="0.2">
      <c r="A19" s="71">
        <v>313</v>
      </c>
      <c r="B19" s="66" t="s">
        <v>28</v>
      </c>
      <c r="C19" s="67">
        <f t="shared" si="2"/>
        <v>1085000</v>
      </c>
      <c r="D19" s="67">
        <f t="shared" ref="D19:I19" si="7">SUM(D20:D20)</f>
        <v>1063000</v>
      </c>
      <c r="E19" s="67">
        <f t="shared" si="7"/>
        <v>0</v>
      </c>
      <c r="F19" s="67">
        <f t="shared" si="7"/>
        <v>0</v>
      </c>
      <c r="G19" s="67">
        <f t="shared" si="7"/>
        <v>22000</v>
      </c>
      <c r="H19" s="67">
        <f t="shared" si="7"/>
        <v>0</v>
      </c>
      <c r="I19" s="67">
        <f t="shared" si="7"/>
        <v>0</v>
      </c>
    </row>
    <row r="20" spans="1:9" s="8" customFormat="1" ht="15" x14ac:dyDescent="0.2">
      <c r="A20" s="68" t="s">
        <v>57</v>
      </c>
      <c r="B20" s="69" t="s">
        <v>58</v>
      </c>
      <c r="C20" s="70">
        <f t="shared" si="2"/>
        <v>1085000</v>
      </c>
      <c r="D20" s="70">
        <v>1063000</v>
      </c>
      <c r="E20" s="70">
        <v>0</v>
      </c>
      <c r="F20" s="70">
        <v>0</v>
      </c>
      <c r="G20" s="70">
        <v>22000</v>
      </c>
      <c r="H20" s="70">
        <v>0</v>
      </c>
      <c r="I20" s="70">
        <v>0</v>
      </c>
    </row>
    <row r="21" spans="1:9" s="8" customFormat="1" ht="15.75" x14ac:dyDescent="0.2">
      <c r="A21" s="62">
        <v>32</v>
      </c>
      <c r="B21" s="63" t="s">
        <v>29</v>
      </c>
      <c r="C21" s="64">
        <f t="shared" si="2"/>
        <v>3029000</v>
      </c>
      <c r="D21" s="64">
        <f t="shared" ref="D21:I21" si="8">D22+D27+D34+D44+D46</f>
        <v>0</v>
      </c>
      <c r="E21" s="64">
        <f t="shared" si="8"/>
        <v>0</v>
      </c>
      <c r="F21" s="64">
        <f t="shared" si="8"/>
        <v>0</v>
      </c>
      <c r="G21" s="64">
        <f t="shared" si="8"/>
        <v>2943000</v>
      </c>
      <c r="H21" s="64">
        <f t="shared" si="8"/>
        <v>81000</v>
      </c>
      <c r="I21" s="64">
        <f t="shared" si="8"/>
        <v>5000</v>
      </c>
    </row>
    <row r="22" spans="1:9" s="8" customFormat="1" ht="15.75" x14ac:dyDescent="0.2">
      <c r="A22" s="65">
        <v>321</v>
      </c>
      <c r="B22" s="66" t="s">
        <v>30</v>
      </c>
      <c r="C22" s="67">
        <f t="shared" si="2"/>
        <v>411000</v>
      </c>
      <c r="D22" s="67">
        <f t="shared" ref="D22:I22" si="9">SUM(D23:D26)</f>
        <v>0</v>
      </c>
      <c r="E22" s="67">
        <f t="shared" si="9"/>
        <v>0</v>
      </c>
      <c r="F22" s="67">
        <f t="shared" si="9"/>
        <v>0</v>
      </c>
      <c r="G22" s="67">
        <f t="shared" si="9"/>
        <v>411000</v>
      </c>
      <c r="H22" s="67">
        <f t="shared" si="9"/>
        <v>0</v>
      </c>
      <c r="I22" s="67">
        <f t="shared" si="9"/>
        <v>0</v>
      </c>
    </row>
    <row r="23" spans="1:9" s="8" customFormat="1" ht="15" x14ac:dyDescent="0.2">
      <c r="A23" s="68" t="s">
        <v>59</v>
      </c>
      <c r="B23" s="69" t="s">
        <v>60</v>
      </c>
      <c r="C23" s="70">
        <f t="shared" si="2"/>
        <v>50000</v>
      </c>
      <c r="D23" s="70">
        <v>0</v>
      </c>
      <c r="E23" s="70">
        <v>0</v>
      </c>
      <c r="F23" s="70">
        <v>0</v>
      </c>
      <c r="G23" s="70">
        <v>50000</v>
      </c>
      <c r="H23" s="70">
        <v>0</v>
      </c>
      <c r="I23" s="70">
        <v>0</v>
      </c>
    </row>
    <row r="24" spans="1:9" s="8" customFormat="1" ht="15" x14ac:dyDescent="0.2">
      <c r="A24" s="68" t="s">
        <v>61</v>
      </c>
      <c r="B24" s="39" t="s">
        <v>62</v>
      </c>
      <c r="C24" s="70">
        <f t="shared" si="2"/>
        <v>310000</v>
      </c>
      <c r="D24" s="70">
        <v>0</v>
      </c>
      <c r="E24" s="70">
        <v>0</v>
      </c>
      <c r="F24" s="70">
        <v>0</v>
      </c>
      <c r="G24" s="70">
        <v>310000</v>
      </c>
      <c r="H24" s="70">
        <v>0</v>
      </c>
      <c r="I24" s="70">
        <v>0</v>
      </c>
    </row>
    <row r="25" spans="1:9" s="8" customFormat="1" ht="15" x14ac:dyDescent="0.2">
      <c r="A25" s="68" t="s">
        <v>63</v>
      </c>
      <c r="B25" s="69" t="s">
        <v>64</v>
      </c>
      <c r="C25" s="70">
        <f t="shared" si="2"/>
        <v>50000</v>
      </c>
      <c r="D25" s="70">
        <v>0</v>
      </c>
      <c r="E25" s="70">
        <v>0</v>
      </c>
      <c r="F25" s="70">
        <v>0</v>
      </c>
      <c r="G25" s="70">
        <v>50000</v>
      </c>
      <c r="H25" s="70">
        <v>0</v>
      </c>
      <c r="I25" s="70">
        <v>0</v>
      </c>
    </row>
    <row r="26" spans="1:9" s="8" customFormat="1" ht="15" x14ac:dyDescent="0.2">
      <c r="A26" s="72">
        <v>3214</v>
      </c>
      <c r="B26" s="69" t="s">
        <v>65</v>
      </c>
      <c r="C26" s="70">
        <f t="shared" si="2"/>
        <v>1000</v>
      </c>
      <c r="D26" s="70">
        <v>0</v>
      </c>
      <c r="E26" s="70">
        <v>0</v>
      </c>
      <c r="F26" s="70">
        <v>0</v>
      </c>
      <c r="G26" s="70">
        <v>1000</v>
      </c>
      <c r="H26" s="70">
        <v>0</v>
      </c>
      <c r="I26" s="70">
        <v>0</v>
      </c>
    </row>
    <row r="27" spans="1:9" s="8" customFormat="1" ht="15.75" x14ac:dyDescent="0.2">
      <c r="A27" s="73">
        <v>322</v>
      </c>
      <c r="B27" s="66" t="s">
        <v>31</v>
      </c>
      <c r="C27" s="67">
        <f t="shared" si="2"/>
        <v>1986500</v>
      </c>
      <c r="D27" s="74">
        <f t="shared" ref="D27:I27" si="10">SUM(D28:D33)</f>
        <v>0</v>
      </c>
      <c r="E27" s="74">
        <f t="shared" si="10"/>
        <v>0</v>
      </c>
      <c r="F27" s="74">
        <f t="shared" si="10"/>
        <v>0</v>
      </c>
      <c r="G27" s="74">
        <f t="shared" si="10"/>
        <v>1905000</v>
      </c>
      <c r="H27" s="74">
        <f t="shared" si="10"/>
        <v>76500</v>
      </c>
      <c r="I27" s="74">
        <f t="shared" si="10"/>
        <v>5000</v>
      </c>
    </row>
    <row r="28" spans="1:9" s="8" customFormat="1" ht="15" x14ac:dyDescent="0.2">
      <c r="A28" s="68" t="s">
        <v>66</v>
      </c>
      <c r="B28" s="69" t="s">
        <v>67</v>
      </c>
      <c r="C28" s="70">
        <f t="shared" si="2"/>
        <v>445000</v>
      </c>
      <c r="D28" s="70">
        <v>0</v>
      </c>
      <c r="E28" s="70">
        <v>0</v>
      </c>
      <c r="F28" s="70">
        <v>0</v>
      </c>
      <c r="G28" s="70">
        <v>400000</v>
      </c>
      <c r="H28" s="70">
        <v>40000</v>
      </c>
      <c r="I28" s="70">
        <v>5000</v>
      </c>
    </row>
    <row r="29" spans="1:9" s="8" customFormat="1" ht="15" x14ac:dyDescent="0.2">
      <c r="A29" s="68" t="s">
        <v>68</v>
      </c>
      <c r="B29" s="69" t="s">
        <v>69</v>
      </c>
      <c r="C29" s="70">
        <f t="shared" si="2"/>
        <v>1306500</v>
      </c>
      <c r="D29" s="70">
        <v>0</v>
      </c>
      <c r="E29" s="70">
        <v>0</v>
      </c>
      <c r="F29" s="70">
        <v>0</v>
      </c>
      <c r="G29" s="70">
        <v>1270000</v>
      </c>
      <c r="H29" s="70">
        <v>36500</v>
      </c>
      <c r="I29" s="70">
        <v>0</v>
      </c>
    </row>
    <row r="30" spans="1:9" s="8" customFormat="1" ht="15" x14ac:dyDescent="0.2">
      <c r="A30" s="68" t="s">
        <v>70</v>
      </c>
      <c r="B30" s="69" t="s">
        <v>71</v>
      </c>
      <c r="C30" s="70">
        <f t="shared" si="2"/>
        <v>150000</v>
      </c>
      <c r="D30" s="70">
        <v>0</v>
      </c>
      <c r="E30" s="70">
        <v>0</v>
      </c>
      <c r="F30" s="70">
        <v>0</v>
      </c>
      <c r="G30" s="70">
        <v>150000</v>
      </c>
      <c r="H30" s="70">
        <v>0</v>
      </c>
      <c r="I30" s="70">
        <v>0</v>
      </c>
    </row>
    <row r="31" spans="1:9" s="8" customFormat="1" ht="15" x14ac:dyDescent="0.2">
      <c r="A31" s="68" t="s">
        <v>72</v>
      </c>
      <c r="B31" s="39" t="s">
        <v>73</v>
      </c>
      <c r="C31" s="70">
        <f t="shared" si="2"/>
        <v>35000</v>
      </c>
      <c r="D31" s="70">
        <v>0</v>
      </c>
      <c r="E31" s="70">
        <v>0</v>
      </c>
      <c r="F31" s="70">
        <v>0</v>
      </c>
      <c r="G31" s="70">
        <v>35000</v>
      </c>
      <c r="H31" s="70">
        <v>0</v>
      </c>
      <c r="I31" s="70">
        <v>0</v>
      </c>
    </row>
    <row r="32" spans="1:9" s="8" customFormat="1" ht="15" x14ac:dyDescent="0.2">
      <c r="A32" s="68" t="s">
        <v>74</v>
      </c>
      <c r="B32" s="69" t="s">
        <v>75</v>
      </c>
      <c r="C32" s="70">
        <f t="shared" si="2"/>
        <v>20000</v>
      </c>
      <c r="D32" s="70">
        <v>0</v>
      </c>
      <c r="E32" s="70">
        <v>0</v>
      </c>
      <c r="F32" s="70">
        <v>0</v>
      </c>
      <c r="G32" s="70">
        <v>20000</v>
      </c>
      <c r="H32" s="70">
        <v>0</v>
      </c>
      <c r="I32" s="70">
        <v>0</v>
      </c>
    </row>
    <row r="33" spans="1:9" s="8" customFormat="1" ht="15" x14ac:dyDescent="0.2">
      <c r="A33" s="75" t="s">
        <v>76</v>
      </c>
      <c r="B33" s="69" t="s">
        <v>77</v>
      </c>
      <c r="C33" s="70">
        <f t="shared" si="2"/>
        <v>30000</v>
      </c>
      <c r="D33" s="70">
        <v>0</v>
      </c>
      <c r="E33" s="70">
        <v>0</v>
      </c>
      <c r="F33" s="70">
        <v>0</v>
      </c>
      <c r="G33" s="70">
        <v>30000</v>
      </c>
      <c r="H33" s="70">
        <v>0</v>
      </c>
      <c r="I33" s="70">
        <v>0</v>
      </c>
    </row>
    <row r="34" spans="1:9" s="8" customFormat="1" ht="15.75" x14ac:dyDescent="0.2">
      <c r="A34" s="73">
        <v>323</v>
      </c>
      <c r="B34" s="66" t="s">
        <v>32</v>
      </c>
      <c r="C34" s="67">
        <f t="shared" si="2"/>
        <v>546500</v>
      </c>
      <c r="D34" s="74">
        <f t="shared" ref="D34:I34" si="11">SUM(D35:D43)</f>
        <v>0</v>
      </c>
      <c r="E34" s="74">
        <f t="shared" si="11"/>
        <v>0</v>
      </c>
      <c r="F34" s="74">
        <f t="shared" si="11"/>
        <v>0</v>
      </c>
      <c r="G34" s="74">
        <f t="shared" si="11"/>
        <v>542000</v>
      </c>
      <c r="H34" s="74">
        <f t="shared" si="11"/>
        <v>4500</v>
      </c>
      <c r="I34" s="74">
        <f t="shared" si="11"/>
        <v>0</v>
      </c>
    </row>
    <row r="35" spans="1:9" s="8" customFormat="1" ht="15" x14ac:dyDescent="0.2">
      <c r="A35" s="68" t="s">
        <v>78</v>
      </c>
      <c r="B35" s="69" t="s">
        <v>79</v>
      </c>
      <c r="C35" s="70">
        <f t="shared" si="2"/>
        <v>50000</v>
      </c>
      <c r="D35" s="70">
        <v>0</v>
      </c>
      <c r="E35" s="70">
        <v>0</v>
      </c>
      <c r="F35" s="70">
        <v>0</v>
      </c>
      <c r="G35" s="70">
        <v>50000</v>
      </c>
      <c r="H35" s="70">
        <v>0</v>
      </c>
      <c r="I35" s="70">
        <v>0</v>
      </c>
    </row>
    <row r="36" spans="1:9" s="8" customFormat="1" ht="15" x14ac:dyDescent="0.2">
      <c r="A36" s="68" t="s">
        <v>80</v>
      </c>
      <c r="B36" s="69" t="s">
        <v>81</v>
      </c>
      <c r="C36" s="70">
        <f t="shared" si="2"/>
        <v>40000</v>
      </c>
      <c r="D36" s="70">
        <v>0</v>
      </c>
      <c r="E36" s="70">
        <v>0</v>
      </c>
      <c r="F36" s="70">
        <v>0</v>
      </c>
      <c r="G36" s="70">
        <v>40000</v>
      </c>
      <c r="H36" s="70">
        <v>0</v>
      </c>
      <c r="I36" s="70">
        <v>0</v>
      </c>
    </row>
    <row r="37" spans="1:9" s="8" customFormat="1" ht="15" x14ac:dyDescent="0.2">
      <c r="A37" s="68" t="s">
        <v>82</v>
      </c>
      <c r="B37" s="69" t="s">
        <v>83</v>
      </c>
      <c r="C37" s="70">
        <f t="shared" si="2"/>
        <v>5000</v>
      </c>
      <c r="D37" s="70">
        <v>0</v>
      </c>
      <c r="E37" s="70">
        <v>0</v>
      </c>
      <c r="F37" s="70">
        <v>0</v>
      </c>
      <c r="G37" s="70">
        <v>5000</v>
      </c>
      <c r="H37" s="70">
        <v>0</v>
      </c>
      <c r="I37" s="70">
        <v>0</v>
      </c>
    </row>
    <row r="38" spans="1:9" s="8" customFormat="1" ht="15" x14ac:dyDescent="0.2">
      <c r="A38" s="68" t="s">
        <v>84</v>
      </c>
      <c r="B38" s="69" t="s">
        <v>85</v>
      </c>
      <c r="C38" s="70">
        <f t="shared" si="2"/>
        <v>65000</v>
      </c>
      <c r="D38" s="70">
        <v>0</v>
      </c>
      <c r="E38" s="70">
        <v>0</v>
      </c>
      <c r="F38" s="70">
        <v>0</v>
      </c>
      <c r="G38" s="70">
        <v>65000</v>
      </c>
      <c r="H38" s="70">
        <v>0</v>
      </c>
      <c r="I38" s="70">
        <v>0</v>
      </c>
    </row>
    <row r="39" spans="1:9" s="8" customFormat="1" ht="15" x14ac:dyDescent="0.2">
      <c r="A39" s="68" t="s">
        <v>86</v>
      </c>
      <c r="B39" s="69" t="s">
        <v>87</v>
      </c>
      <c r="C39" s="70">
        <f t="shared" si="2"/>
        <v>285600</v>
      </c>
      <c r="D39" s="70">
        <v>0</v>
      </c>
      <c r="E39" s="70">
        <v>0</v>
      </c>
      <c r="F39" s="70">
        <v>0</v>
      </c>
      <c r="G39" s="70">
        <v>285600</v>
      </c>
      <c r="H39" s="70">
        <v>0</v>
      </c>
      <c r="I39" s="70">
        <v>0</v>
      </c>
    </row>
    <row r="40" spans="1:9" s="8" customFormat="1" ht="15" x14ac:dyDescent="0.2">
      <c r="A40" s="68" t="s">
        <v>88</v>
      </c>
      <c r="B40" s="69" t="s">
        <v>89</v>
      </c>
      <c r="C40" s="70">
        <f t="shared" si="2"/>
        <v>51500</v>
      </c>
      <c r="D40" s="70">
        <v>0</v>
      </c>
      <c r="E40" s="70">
        <v>0</v>
      </c>
      <c r="F40" s="70">
        <v>0</v>
      </c>
      <c r="G40" s="70">
        <v>47000</v>
      </c>
      <c r="H40" s="70">
        <v>4500</v>
      </c>
      <c r="I40" s="70">
        <v>0</v>
      </c>
    </row>
    <row r="41" spans="1:9" s="8" customFormat="1" ht="15" x14ac:dyDescent="0.2">
      <c r="A41" s="68" t="s">
        <v>90</v>
      </c>
      <c r="B41" s="69" t="s">
        <v>91</v>
      </c>
      <c r="C41" s="70">
        <f t="shared" si="2"/>
        <v>5000</v>
      </c>
      <c r="D41" s="70">
        <v>0</v>
      </c>
      <c r="E41" s="70">
        <v>0</v>
      </c>
      <c r="F41" s="70">
        <v>0</v>
      </c>
      <c r="G41" s="70">
        <v>5000</v>
      </c>
      <c r="H41" s="70">
        <v>0</v>
      </c>
      <c r="I41" s="70">
        <v>0</v>
      </c>
    </row>
    <row r="42" spans="1:9" s="8" customFormat="1" ht="15" x14ac:dyDescent="0.2">
      <c r="A42" s="68" t="s">
        <v>92</v>
      </c>
      <c r="B42" s="69" t="s">
        <v>93</v>
      </c>
      <c r="C42" s="70">
        <f t="shared" si="2"/>
        <v>14400</v>
      </c>
      <c r="D42" s="70">
        <v>0</v>
      </c>
      <c r="E42" s="70">
        <v>0</v>
      </c>
      <c r="F42" s="70">
        <v>0</v>
      </c>
      <c r="G42" s="70">
        <v>14400</v>
      </c>
      <c r="H42" s="70">
        <v>0</v>
      </c>
      <c r="I42" s="70">
        <v>0</v>
      </c>
    </row>
    <row r="43" spans="1:9" s="8" customFormat="1" ht="15" x14ac:dyDescent="0.2">
      <c r="A43" s="68" t="s">
        <v>94</v>
      </c>
      <c r="B43" s="69" t="s">
        <v>95</v>
      </c>
      <c r="C43" s="70">
        <f t="shared" si="2"/>
        <v>30000</v>
      </c>
      <c r="D43" s="70">
        <v>0</v>
      </c>
      <c r="E43" s="70">
        <v>0</v>
      </c>
      <c r="F43" s="70">
        <v>0</v>
      </c>
      <c r="G43" s="70">
        <v>30000</v>
      </c>
      <c r="H43" s="70">
        <v>0</v>
      </c>
      <c r="I43" s="70">
        <v>0</v>
      </c>
    </row>
    <row r="44" spans="1:9" s="8" customFormat="1" ht="31.5" x14ac:dyDescent="0.2">
      <c r="A44" s="71">
        <v>324</v>
      </c>
      <c r="B44" s="76" t="s">
        <v>41</v>
      </c>
      <c r="C44" s="67">
        <f t="shared" si="2"/>
        <v>0</v>
      </c>
      <c r="D44" s="67">
        <f t="shared" ref="D44:I44" si="12">SUM(D45:D45)</f>
        <v>0</v>
      </c>
      <c r="E44" s="67">
        <f t="shared" si="12"/>
        <v>0</v>
      </c>
      <c r="F44" s="67">
        <f t="shared" si="12"/>
        <v>0</v>
      </c>
      <c r="G44" s="67">
        <f t="shared" si="12"/>
        <v>0</v>
      </c>
      <c r="H44" s="67">
        <f>SUM(H45:H45)</f>
        <v>0</v>
      </c>
      <c r="I44" s="67">
        <f t="shared" si="12"/>
        <v>0</v>
      </c>
    </row>
    <row r="45" spans="1:9" s="8" customFormat="1" ht="15" x14ac:dyDescent="0.2">
      <c r="A45" s="77" t="s">
        <v>96</v>
      </c>
      <c r="B45" s="39" t="s">
        <v>41</v>
      </c>
      <c r="C45" s="70">
        <f t="shared" si="2"/>
        <v>0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</row>
    <row r="46" spans="1:9" s="8" customFormat="1" ht="15.75" x14ac:dyDescent="0.2">
      <c r="A46" s="78" t="s">
        <v>97</v>
      </c>
      <c r="B46" s="66" t="s">
        <v>33</v>
      </c>
      <c r="C46" s="67">
        <f t="shared" si="2"/>
        <v>85000</v>
      </c>
      <c r="D46" s="74">
        <f t="shared" ref="D46:I46" si="13">SUM(D47:D51)</f>
        <v>0</v>
      </c>
      <c r="E46" s="74">
        <f t="shared" si="13"/>
        <v>0</v>
      </c>
      <c r="F46" s="74">
        <f t="shared" si="13"/>
        <v>0</v>
      </c>
      <c r="G46" s="74">
        <f t="shared" si="13"/>
        <v>85000</v>
      </c>
      <c r="H46" s="74">
        <f t="shared" si="13"/>
        <v>0</v>
      </c>
      <c r="I46" s="74">
        <f t="shared" si="13"/>
        <v>0</v>
      </c>
    </row>
    <row r="47" spans="1:9" s="8" customFormat="1" ht="15" x14ac:dyDescent="0.2">
      <c r="A47" s="68" t="s">
        <v>98</v>
      </c>
      <c r="B47" s="69" t="s">
        <v>168</v>
      </c>
      <c r="C47" s="70">
        <f t="shared" si="2"/>
        <v>20000</v>
      </c>
      <c r="D47" s="70">
        <v>0</v>
      </c>
      <c r="E47" s="70">
        <v>0</v>
      </c>
      <c r="F47" s="70">
        <v>0</v>
      </c>
      <c r="G47" s="70">
        <v>20000</v>
      </c>
      <c r="H47" s="70">
        <v>0</v>
      </c>
      <c r="I47" s="70">
        <v>0</v>
      </c>
    </row>
    <row r="48" spans="1:9" s="8" customFormat="1" ht="15" x14ac:dyDescent="0.2">
      <c r="A48" s="68" t="s">
        <v>99</v>
      </c>
      <c r="B48" s="69" t="s">
        <v>100</v>
      </c>
      <c r="C48" s="70">
        <f t="shared" si="2"/>
        <v>25000</v>
      </c>
      <c r="D48" s="70">
        <v>0</v>
      </c>
      <c r="E48" s="70">
        <v>0</v>
      </c>
      <c r="F48" s="70">
        <v>0</v>
      </c>
      <c r="G48" s="70">
        <v>25000</v>
      </c>
      <c r="H48" s="70">
        <v>0</v>
      </c>
      <c r="I48" s="70">
        <v>0</v>
      </c>
    </row>
    <row r="49" spans="1:9" s="8" customFormat="1" ht="15" x14ac:dyDescent="0.2">
      <c r="A49" s="68" t="s">
        <v>101</v>
      </c>
      <c r="B49" s="69" t="s">
        <v>102</v>
      </c>
      <c r="C49" s="70">
        <f t="shared" si="2"/>
        <v>10000</v>
      </c>
      <c r="D49" s="70">
        <v>0</v>
      </c>
      <c r="E49" s="70">
        <v>0</v>
      </c>
      <c r="F49" s="70">
        <v>0</v>
      </c>
      <c r="G49" s="70">
        <v>10000</v>
      </c>
      <c r="H49" s="70">
        <v>0</v>
      </c>
      <c r="I49" s="70">
        <v>0</v>
      </c>
    </row>
    <row r="50" spans="1:9" s="8" customFormat="1" ht="15" x14ac:dyDescent="0.2">
      <c r="A50" s="68">
        <v>3295</v>
      </c>
      <c r="B50" s="69" t="s">
        <v>103</v>
      </c>
      <c r="C50" s="70">
        <f t="shared" si="2"/>
        <v>25000</v>
      </c>
      <c r="D50" s="70">
        <v>0</v>
      </c>
      <c r="E50" s="70">
        <v>0</v>
      </c>
      <c r="F50" s="70">
        <v>0</v>
      </c>
      <c r="G50" s="70">
        <v>25000</v>
      </c>
      <c r="H50" s="70">
        <v>0</v>
      </c>
      <c r="I50" s="70">
        <v>0</v>
      </c>
    </row>
    <row r="51" spans="1:9" s="8" customFormat="1" ht="15" x14ac:dyDescent="0.2">
      <c r="A51" s="68" t="s">
        <v>104</v>
      </c>
      <c r="B51" s="69" t="s">
        <v>33</v>
      </c>
      <c r="C51" s="70">
        <f t="shared" si="2"/>
        <v>5000</v>
      </c>
      <c r="D51" s="70">
        <v>0</v>
      </c>
      <c r="E51" s="70">
        <v>0</v>
      </c>
      <c r="F51" s="70">
        <v>0</v>
      </c>
      <c r="G51" s="70">
        <v>5000</v>
      </c>
      <c r="H51" s="70">
        <v>0</v>
      </c>
      <c r="I51" s="70">
        <v>0</v>
      </c>
    </row>
    <row r="52" spans="1:9" s="8" customFormat="1" ht="15.75" x14ac:dyDescent="0.2">
      <c r="A52" s="62">
        <v>34</v>
      </c>
      <c r="B52" s="63" t="s">
        <v>34</v>
      </c>
      <c r="C52" s="64">
        <f t="shared" si="2"/>
        <v>16060</v>
      </c>
      <c r="D52" s="64">
        <f t="shared" ref="D52:I52" si="14">D55+D53</f>
        <v>0</v>
      </c>
      <c r="E52" s="64">
        <f t="shared" si="14"/>
        <v>10</v>
      </c>
      <c r="F52" s="64">
        <f t="shared" si="14"/>
        <v>1050</v>
      </c>
      <c r="G52" s="64">
        <f t="shared" si="14"/>
        <v>15000</v>
      </c>
      <c r="H52" s="64">
        <f t="shared" si="14"/>
        <v>0</v>
      </c>
      <c r="I52" s="64">
        <f t="shared" si="14"/>
        <v>0</v>
      </c>
    </row>
    <row r="53" spans="1:9" s="8" customFormat="1" ht="15.75" x14ac:dyDescent="0.2">
      <c r="A53" s="65">
        <v>342</v>
      </c>
      <c r="B53" s="66" t="s">
        <v>148</v>
      </c>
      <c r="C53" s="67">
        <f>SUM(D53:I53)</f>
        <v>1050</v>
      </c>
      <c r="D53" s="67">
        <f t="shared" ref="D53:I55" si="15">SUM(D54:D54)</f>
        <v>0</v>
      </c>
      <c r="E53" s="67">
        <f t="shared" si="15"/>
        <v>0</v>
      </c>
      <c r="F53" s="67">
        <f t="shared" si="15"/>
        <v>1050</v>
      </c>
      <c r="G53" s="67">
        <f t="shared" si="15"/>
        <v>0</v>
      </c>
      <c r="H53" s="67">
        <f>SUM(H54:H54)</f>
        <v>0</v>
      </c>
      <c r="I53" s="67">
        <f t="shared" si="15"/>
        <v>0</v>
      </c>
    </row>
    <row r="54" spans="1:9" s="8" customFormat="1" ht="30" x14ac:dyDescent="0.2">
      <c r="A54" s="68">
        <v>3423</v>
      </c>
      <c r="B54" s="69" t="s">
        <v>169</v>
      </c>
      <c r="C54" s="70">
        <f>SUM(D54:I54)</f>
        <v>1050</v>
      </c>
      <c r="D54" s="70">
        <v>0</v>
      </c>
      <c r="E54" s="70">
        <v>0</v>
      </c>
      <c r="F54" s="70">
        <v>1050</v>
      </c>
      <c r="G54" s="70">
        <v>0</v>
      </c>
      <c r="H54" s="70">
        <v>0</v>
      </c>
      <c r="I54" s="70">
        <v>0</v>
      </c>
    </row>
    <row r="55" spans="1:9" s="8" customFormat="1" ht="15.75" x14ac:dyDescent="0.2">
      <c r="A55" s="65">
        <v>343</v>
      </c>
      <c r="B55" s="66" t="s">
        <v>35</v>
      </c>
      <c r="C55" s="67">
        <f t="shared" si="2"/>
        <v>15010</v>
      </c>
      <c r="D55" s="67">
        <f t="shared" si="15"/>
        <v>0</v>
      </c>
      <c r="E55" s="67">
        <f t="shared" si="15"/>
        <v>10</v>
      </c>
      <c r="F55" s="67">
        <f t="shared" si="15"/>
        <v>0</v>
      </c>
      <c r="G55" s="67">
        <f t="shared" si="15"/>
        <v>15000</v>
      </c>
      <c r="H55" s="67">
        <f>SUM(H56:H56)</f>
        <v>0</v>
      </c>
      <c r="I55" s="67">
        <f t="shared" si="15"/>
        <v>0</v>
      </c>
    </row>
    <row r="56" spans="1:9" s="8" customFormat="1" ht="15" x14ac:dyDescent="0.2">
      <c r="A56" s="68" t="s">
        <v>105</v>
      </c>
      <c r="B56" s="69" t="s">
        <v>106</v>
      </c>
      <c r="C56" s="70">
        <f t="shared" si="2"/>
        <v>15010</v>
      </c>
      <c r="D56" s="70">
        <v>0</v>
      </c>
      <c r="E56" s="70">
        <v>10</v>
      </c>
      <c r="F56" s="70">
        <v>0</v>
      </c>
      <c r="G56" s="70">
        <v>15000</v>
      </c>
      <c r="H56" s="70">
        <v>0</v>
      </c>
      <c r="I56" s="70">
        <v>0</v>
      </c>
    </row>
    <row r="57" spans="1:9" s="8" customFormat="1" ht="15" x14ac:dyDescent="0.2">
      <c r="A57" s="79"/>
      <c r="B57" s="79"/>
      <c r="C57" s="79"/>
      <c r="D57" s="79"/>
      <c r="E57" s="79"/>
      <c r="F57" s="79"/>
      <c r="G57" s="79"/>
      <c r="H57" s="79"/>
      <c r="I57" s="79"/>
    </row>
    <row r="58" spans="1:9" s="8" customFormat="1" ht="15.75" x14ac:dyDescent="0.2">
      <c r="A58" s="59">
        <v>9</v>
      </c>
      <c r="B58" s="60" t="s">
        <v>179</v>
      </c>
      <c r="C58" s="61">
        <f>SUM(D58:I58)</f>
        <v>0</v>
      </c>
      <c r="D58" s="61">
        <f t="shared" ref="D58:I59" si="16">D59</f>
        <v>0</v>
      </c>
      <c r="E58" s="61">
        <f t="shared" si="16"/>
        <v>0</v>
      </c>
      <c r="F58" s="61">
        <f t="shared" si="16"/>
        <v>0</v>
      </c>
      <c r="G58" s="61">
        <f t="shared" si="16"/>
        <v>0</v>
      </c>
      <c r="H58" s="61">
        <f t="shared" si="16"/>
        <v>0</v>
      </c>
      <c r="I58" s="61">
        <f t="shared" si="16"/>
        <v>0</v>
      </c>
    </row>
    <row r="59" spans="1:9" s="8" customFormat="1" ht="15.75" x14ac:dyDescent="0.2">
      <c r="A59" s="62">
        <v>92</v>
      </c>
      <c r="B59" s="63" t="s">
        <v>180</v>
      </c>
      <c r="C59" s="64">
        <f>SUM(D59:I59)</f>
        <v>0</v>
      </c>
      <c r="D59" s="64">
        <f t="shared" si="16"/>
        <v>0</v>
      </c>
      <c r="E59" s="64">
        <f t="shared" si="16"/>
        <v>0</v>
      </c>
      <c r="F59" s="64">
        <f t="shared" si="16"/>
        <v>0</v>
      </c>
      <c r="G59" s="64">
        <f t="shared" si="16"/>
        <v>0</v>
      </c>
      <c r="H59" s="64">
        <f t="shared" si="16"/>
        <v>0</v>
      </c>
      <c r="I59" s="64">
        <f t="shared" si="16"/>
        <v>0</v>
      </c>
    </row>
    <row r="60" spans="1:9" s="8" customFormat="1" ht="15.75" x14ac:dyDescent="0.2">
      <c r="A60" s="65">
        <v>922</v>
      </c>
      <c r="B60" s="66" t="s">
        <v>190</v>
      </c>
      <c r="C60" s="67">
        <f>SUM(D60:I60)</f>
        <v>0</v>
      </c>
      <c r="D60" s="67">
        <f t="shared" ref="D60:I60" si="17">SUM(D61:D61)</f>
        <v>0</v>
      </c>
      <c r="E60" s="67">
        <f t="shared" si="17"/>
        <v>0</v>
      </c>
      <c r="F60" s="67">
        <f t="shared" si="17"/>
        <v>0</v>
      </c>
      <c r="G60" s="67">
        <f t="shared" si="17"/>
        <v>0</v>
      </c>
      <c r="H60" s="67">
        <f>SUM(H61:H61)</f>
        <v>0</v>
      </c>
      <c r="I60" s="67">
        <f t="shared" si="17"/>
        <v>0</v>
      </c>
    </row>
    <row r="61" spans="1:9" s="8" customFormat="1" ht="30" x14ac:dyDescent="0.2">
      <c r="A61" s="68">
        <v>9222</v>
      </c>
      <c r="B61" s="69" t="s">
        <v>191</v>
      </c>
      <c r="C61" s="70">
        <f>SUM(D61:I61)</f>
        <v>0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</row>
    <row r="62" spans="1:9" s="8" customFormat="1" ht="15" x14ac:dyDescent="0.2">
      <c r="A62" s="79"/>
      <c r="B62" s="79"/>
      <c r="C62" s="79"/>
      <c r="D62" s="79"/>
      <c r="E62" s="79"/>
      <c r="F62" s="79"/>
      <c r="G62" s="79"/>
      <c r="H62" s="79"/>
      <c r="I62" s="79"/>
    </row>
    <row r="63" spans="1:9" s="8" customFormat="1" ht="15" x14ac:dyDescent="0.2">
      <c r="A63" s="79"/>
      <c r="B63" s="79"/>
      <c r="C63" s="79"/>
      <c r="D63" s="79"/>
      <c r="E63" s="79"/>
      <c r="F63" s="79"/>
      <c r="G63" s="79"/>
      <c r="H63" s="79"/>
      <c r="I63" s="79"/>
    </row>
    <row r="64" spans="1:9" s="8" customFormat="1" ht="15.75" x14ac:dyDescent="0.2">
      <c r="A64" s="59">
        <v>5</v>
      </c>
      <c r="B64" s="60" t="s">
        <v>150</v>
      </c>
      <c r="C64" s="61">
        <f>SUM(D64:I64)</f>
        <v>25550</v>
      </c>
      <c r="D64" s="61">
        <f t="shared" ref="D64:I65" si="18">D65</f>
        <v>0</v>
      </c>
      <c r="E64" s="61">
        <f t="shared" si="18"/>
        <v>0</v>
      </c>
      <c r="F64" s="61">
        <f t="shared" si="18"/>
        <v>25550</v>
      </c>
      <c r="G64" s="61">
        <f t="shared" si="18"/>
        <v>0</v>
      </c>
      <c r="H64" s="61">
        <f t="shared" si="18"/>
        <v>0</v>
      </c>
      <c r="I64" s="61">
        <f t="shared" si="18"/>
        <v>0</v>
      </c>
    </row>
    <row r="65" spans="1:9" s="8" customFormat="1" ht="15.75" x14ac:dyDescent="0.2">
      <c r="A65" s="62">
        <v>54</v>
      </c>
      <c r="B65" s="63" t="s">
        <v>151</v>
      </c>
      <c r="C65" s="64">
        <f>SUM(D65:I65)</f>
        <v>25550</v>
      </c>
      <c r="D65" s="64">
        <f t="shared" si="18"/>
        <v>0</v>
      </c>
      <c r="E65" s="64">
        <f t="shared" si="18"/>
        <v>0</v>
      </c>
      <c r="F65" s="64">
        <f t="shared" si="18"/>
        <v>25550</v>
      </c>
      <c r="G65" s="64">
        <f t="shared" si="18"/>
        <v>0</v>
      </c>
      <c r="H65" s="64">
        <f t="shared" si="18"/>
        <v>0</v>
      </c>
      <c r="I65" s="64">
        <f t="shared" si="18"/>
        <v>0</v>
      </c>
    </row>
    <row r="66" spans="1:9" s="8" customFormat="1" ht="15.75" x14ac:dyDescent="0.2">
      <c r="A66" s="65">
        <v>544</v>
      </c>
      <c r="B66" s="66" t="s">
        <v>152</v>
      </c>
      <c r="C66" s="67">
        <f>SUM(D66:I66)</f>
        <v>25550</v>
      </c>
      <c r="D66" s="67">
        <f t="shared" ref="D66:I66" si="19">SUM(D67:D67)</f>
        <v>0</v>
      </c>
      <c r="E66" s="67">
        <f t="shared" si="19"/>
        <v>0</v>
      </c>
      <c r="F66" s="67">
        <f t="shared" si="19"/>
        <v>25550</v>
      </c>
      <c r="G66" s="67">
        <f t="shared" si="19"/>
        <v>0</v>
      </c>
      <c r="H66" s="67">
        <f>SUM(H67:H67)</f>
        <v>0</v>
      </c>
      <c r="I66" s="67">
        <f t="shared" si="19"/>
        <v>0</v>
      </c>
    </row>
    <row r="67" spans="1:9" s="8" customFormat="1" ht="15" x14ac:dyDescent="0.2">
      <c r="A67" s="68">
        <v>5445</v>
      </c>
      <c r="B67" s="69" t="s">
        <v>153</v>
      </c>
      <c r="C67" s="70">
        <f>SUM(D67:I67)</f>
        <v>25550</v>
      </c>
      <c r="D67" s="70">
        <v>0</v>
      </c>
      <c r="E67" s="70">
        <v>0</v>
      </c>
      <c r="F67" s="70">
        <v>25550</v>
      </c>
      <c r="G67" s="70">
        <v>0</v>
      </c>
      <c r="H67" s="70">
        <v>0</v>
      </c>
      <c r="I67" s="70">
        <v>0</v>
      </c>
    </row>
    <row r="68" spans="1:9" s="8" customFormat="1" ht="15" x14ac:dyDescent="0.2">
      <c r="A68" s="79"/>
      <c r="B68" s="79"/>
      <c r="C68" s="79"/>
      <c r="D68" s="79"/>
      <c r="E68" s="79"/>
      <c r="F68" s="79"/>
      <c r="G68" s="79"/>
      <c r="H68" s="79"/>
      <c r="I68" s="79"/>
    </row>
    <row r="69" spans="1:9" s="8" customFormat="1" ht="15" x14ac:dyDescent="0.2">
      <c r="A69" s="79"/>
      <c r="B69" s="79"/>
      <c r="C69" s="79"/>
      <c r="D69" s="79"/>
      <c r="E69" s="79"/>
      <c r="F69" s="79"/>
      <c r="G69" s="79"/>
      <c r="H69" s="79"/>
      <c r="I69" s="79"/>
    </row>
    <row r="70" spans="1:9" s="8" customFormat="1" ht="15.75" x14ac:dyDescent="0.2">
      <c r="A70" s="55" t="s">
        <v>47</v>
      </c>
      <c r="B70" s="80" t="s">
        <v>107</v>
      </c>
      <c r="C70" s="81"/>
      <c r="D70" s="82"/>
      <c r="E70" s="82"/>
      <c r="F70" s="82"/>
      <c r="G70" s="82"/>
      <c r="H70" s="82"/>
      <c r="I70" s="82"/>
    </row>
    <row r="71" spans="1:9" s="8" customFormat="1" ht="15.75" x14ac:dyDescent="0.2">
      <c r="A71" s="55"/>
      <c r="B71" s="80"/>
      <c r="C71" s="81"/>
      <c r="D71" s="82"/>
      <c r="E71" s="82"/>
      <c r="F71" s="82"/>
      <c r="G71" s="82"/>
      <c r="H71" s="82"/>
      <c r="I71" s="82"/>
    </row>
    <row r="72" spans="1:9" s="8" customFormat="1" ht="31.5" x14ac:dyDescent="0.2">
      <c r="A72" s="59">
        <v>4</v>
      </c>
      <c r="B72" s="60" t="s">
        <v>108</v>
      </c>
      <c r="C72" s="61">
        <f>SUM(D72:I72)</f>
        <v>76000</v>
      </c>
      <c r="D72" s="61">
        <f t="shared" ref="D72:I72" si="20">D73</f>
        <v>0</v>
      </c>
      <c r="E72" s="61">
        <f t="shared" si="20"/>
        <v>0</v>
      </c>
      <c r="F72" s="61">
        <f t="shared" si="20"/>
        <v>0</v>
      </c>
      <c r="G72" s="61">
        <f t="shared" si="20"/>
        <v>76000</v>
      </c>
      <c r="H72" s="61">
        <f t="shared" si="20"/>
        <v>0</v>
      </c>
      <c r="I72" s="61">
        <f t="shared" si="20"/>
        <v>0</v>
      </c>
    </row>
    <row r="73" spans="1:9" s="8" customFormat="1" ht="30" x14ac:dyDescent="0.2">
      <c r="A73" s="62">
        <v>42</v>
      </c>
      <c r="B73" s="63" t="s">
        <v>37</v>
      </c>
      <c r="C73" s="64">
        <f t="shared" ref="C73:C81" si="21">SUM(D73:I73)</f>
        <v>76000</v>
      </c>
      <c r="D73" s="64">
        <f t="shared" ref="D73:I73" si="22">D74+D78+D80</f>
        <v>0</v>
      </c>
      <c r="E73" s="64">
        <f t="shared" si="22"/>
        <v>0</v>
      </c>
      <c r="F73" s="64">
        <f t="shared" si="22"/>
        <v>0</v>
      </c>
      <c r="G73" s="64">
        <f t="shared" si="22"/>
        <v>76000</v>
      </c>
      <c r="H73" s="64">
        <f t="shared" si="22"/>
        <v>0</v>
      </c>
      <c r="I73" s="64">
        <f t="shared" si="22"/>
        <v>0</v>
      </c>
    </row>
    <row r="74" spans="1:9" s="8" customFormat="1" ht="15.75" x14ac:dyDescent="0.2">
      <c r="A74" s="65">
        <v>422</v>
      </c>
      <c r="B74" s="66" t="s">
        <v>36</v>
      </c>
      <c r="C74" s="67">
        <f t="shared" si="21"/>
        <v>70000</v>
      </c>
      <c r="D74" s="67">
        <f t="shared" ref="D74:I74" si="23">SUM(D75:D77)</f>
        <v>0</v>
      </c>
      <c r="E74" s="67">
        <f t="shared" si="23"/>
        <v>0</v>
      </c>
      <c r="F74" s="67">
        <f t="shared" si="23"/>
        <v>0</v>
      </c>
      <c r="G74" s="67">
        <f t="shared" si="23"/>
        <v>70000</v>
      </c>
      <c r="H74" s="67">
        <f t="shared" si="23"/>
        <v>0</v>
      </c>
      <c r="I74" s="67">
        <f t="shared" si="23"/>
        <v>0</v>
      </c>
    </row>
    <row r="75" spans="1:9" s="8" customFormat="1" ht="15" x14ac:dyDescent="0.2">
      <c r="A75" s="83" t="s">
        <v>109</v>
      </c>
      <c r="B75" s="84" t="s">
        <v>110</v>
      </c>
      <c r="C75" s="70">
        <f t="shared" si="21"/>
        <v>10000</v>
      </c>
      <c r="D75" s="70">
        <v>0</v>
      </c>
      <c r="E75" s="70">
        <v>0</v>
      </c>
      <c r="F75" s="70">
        <v>0</v>
      </c>
      <c r="G75" s="70">
        <v>10000</v>
      </c>
      <c r="H75" s="70">
        <v>0</v>
      </c>
      <c r="I75" s="70">
        <v>0</v>
      </c>
    </row>
    <row r="76" spans="1:9" s="8" customFormat="1" ht="15" x14ac:dyDescent="0.2">
      <c r="A76" s="83">
        <v>4223</v>
      </c>
      <c r="B76" s="84" t="s">
        <v>111</v>
      </c>
      <c r="C76" s="70">
        <f t="shared" si="21"/>
        <v>10000</v>
      </c>
      <c r="D76" s="70">
        <v>0</v>
      </c>
      <c r="E76" s="70">
        <v>0</v>
      </c>
      <c r="F76" s="70">
        <v>0</v>
      </c>
      <c r="G76" s="70">
        <v>10000</v>
      </c>
      <c r="H76" s="70">
        <v>0</v>
      </c>
      <c r="I76" s="70">
        <v>0</v>
      </c>
    </row>
    <row r="77" spans="1:9" s="8" customFormat="1" ht="15" x14ac:dyDescent="0.2">
      <c r="A77" s="83" t="s">
        <v>112</v>
      </c>
      <c r="B77" s="84" t="s">
        <v>113</v>
      </c>
      <c r="C77" s="70">
        <f t="shared" si="21"/>
        <v>50000</v>
      </c>
      <c r="D77" s="70"/>
      <c r="E77" s="70">
        <v>0</v>
      </c>
      <c r="F77" s="70">
        <v>0</v>
      </c>
      <c r="G77" s="70">
        <v>50000</v>
      </c>
      <c r="H77" s="70">
        <v>0</v>
      </c>
      <c r="I77" s="70">
        <v>0</v>
      </c>
    </row>
    <row r="78" spans="1:9" s="8" customFormat="1" ht="15.75" x14ac:dyDescent="0.2">
      <c r="A78" s="65">
        <v>423</v>
      </c>
      <c r="B78" s="66" t="s">
        <v>114</v>
      </c>
      <c r="C78" s="67">
        <f t="shared" si="21"/>
        <v>0</v>
      </c>
      <c r="D78" s="67">
        <f t="shared" ref="D78:I78" si="24">D79</f>
        <v>0</v>
      </c>
      <c r="E78" s="67">
        <f t="shared" si="24"/>
        <v>0</v>
      </c>
      <c r="F78" s="67">
        <f t="shared" si="24"/>
        <v>0</v>
      </c>
      <c r="G78" s="67">
        <f t="shared" si="24"/>
        <v>0</v>
      </c>
      <c r="H78" s="67">
        <f t="shared" si="24"/>
        <v>0</v>
      </c>
      <c r="I78" s="67">
        <f t="shared" si="24"/>
        <v>0</v>
      </c>
    </row>
    <row r="79" spans="1:9" s="8" customFormat="1" ht="15" x14ac:dyDescent="0.2">
      <c r="A79" s="83">
        <v>4231</v>
      </c>
      <c r="B79" s="84" t="s">
        <v>115</v>
      </c>
      <c r="C79" s="70">
        <f t="shared" si="21"/>
        <v>0</v>
      </c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</row>
    <row r="80" spans="1:9" s="8" customFormat="1" ht="15.75" x14ac:dyDescent="0.2">
      <c r="A80" s="65">
        <v>426</v>
      </c>
      <c r="B80" s="66" t="s">
        <v>146</v>
      </c>
      <c r="C80" s="67">
        <f t="shared" si="21"/>
        <v>6000</v>
      </c>
      <c r="D80" s="67">
        <f t="shared" ref="D80:I80" si="25">D81</f>
        <v>0</v>
      </c>
      <c r="E80" s="67">
        <f t="shared" si="25"/>
        <v>0</v>
      </c>
      <c r="F80" s="67">
        <f t="shared" si="25"/>
        <v>0</v>
      </c>
      <c r="G80" s="67">
        <f t="shared" si="25"/>
        <v>6000</v>
      </c>
      <c r="H80" s="67">
        <f t="shared" si="25"/>
        <v>0</v>
      </c>
      <c r="I80" s="67">
        <f t="shared" si="25"/>
        <v>0</v>
      </c>
    </row>
    <row r="81" spans="1:9" s="8" customFormat="1" ht="15" x14ac:dyDescent="0.2">
      <c r="A81" s="83">
        <v>4262</v>
      </c>
      <c r="B81" s="84" t="s">
        <v>147</v>
      </c>
      <c r="C81" s="70">
        <f t="shared" si="21"/>
        <v>6000</v>
      </c>
      <c r="D81" s="70">
        <v>0</v>
      </c>
      <c r="E81" s="70">
        <v>0</v>
      </c>
      <c r="F81" s="70">
        <v>0</v>
      </c>
      <c r="G81" s="70">
        <v>6000</v>
      </c>
      <c r="H81" s="70">
        <v>0</v>
      </c>
      <c r="I81" s="70">
        <v>0</v>
      </c>
    </row>
    <row r="82" spans="1:9" s="8" customFormat="1" ht="15" x14ac:dyDescent="0.2">
      <c r="A82" s="79"/>
      <c r="B82" s="79"/>
      <c r="C82" s="79"/>
      <c r="D82" s="79"/>
      <c r="E82" s="79"/>
      <c r="F82" s="79"/>
      <c r="G82" s="79"/>
      <c r="H82" s="79"/>
      <c r="I82" s="79"/>
    </row>
    <row r="83" spans="1:9" s="8" customFormat="1" ht="15" x14ac:dyDescent="0.2">
      <c r="A83" s="79"/>
      <c r="B83" s="79"/>
      <c r="C83" s="79"/>
      <c r="D83" s="79"/>
      <c r="E83" s="79"/>
      <c r="F83" s="79"/>
      <c r="G83" s="79"/>
      <c r="H83" s="79"/>
      <c r="I83" s="79"/>
    </row>
    <row r="84" spans="1:9" s="8" customFormat="1" ht="12.75" hidden="1" customHeight="1" x14ac:dyDescent="0.2">
      <c r="A84" s="55" t="s">
        <v>160</v>
      </c>
      <c r="B84" s="55" t="s">
        <v>170</v>
      </c>
      <c r="C84" s="54"/>
      <c r="D84" s="54"/>
      <c r="E84" s="54"/>
      <c r="F84" s="54"/>
      <c r="G84" s="54"/>
    </row>
    <row r="85" spans="1:9" s="8" customFormat="1" ht="12.75" hidden="1" customHeight="1" x14ac:dyDescent="0.2">
      <c r="A85" s="55"/>
      <c r="B85" s="54"/>
      <c r="C85" s="54"/>
      <c r="D85" s="54"/>
      <c r="E85" s="54"/>
      <c r="F85" s="54"/>
      <c r="G85" s="54"/>
    </row>
    <row r="86" spans="1:9" s="8" customFormat="1" ht="15.75" hidden="1" x14ac:dyDescent="0.2">
      <c r="A86" s="56" t="s">
        <v>197</v>
      </c>
      <c r="B86" s="57" t="s">
        <v>198</v>
      </c>
      <c r="C86" s="58">
        <f t="shared" ref="C86" si="26">SUM(D86:I86)</f>
        <v>0</v>
      </c>
      <c r="D86" s="58">
        <f t="shared" ref="D86:I86" si="27">D87+D100</f>
        <v>0</v>
      </c>
      <c r="E86" s="58">
        <f t="shared" si="27"/>
        <v>0</v>
      </c>
      <c r="F86" s="58">
        <f t="shared" si="27"/>
        <v>0</v>
      </c>
      <c r="G86" s="58">
        <f t="shared" si="27"/>
        <v>0</v>
      </c>
      <c r="H86" s="58">
        <f t="shared" si="27"/>
        <v>0</v>
      </c>
      <c r="I86" s="58">
        <f t="shared" si="27"/>
        <v>0</v>
      </c>
    </row>
    <row r="87" spans="1:9" s="8" customFormat="1" ht="15.75" hidden="1" x14ac:dyDescent="0.2">
      <c r="A87" s="59">
        <v>3</v>
      </c>
      <c r="B87" s="60" t="s">
        <v>24</v>
      </c>
      <c r="C87" s="61">
        <f t="shared" ref="C87:C99" si="28">SUM(D87:I87)</f>
        <v>0</v>
      </c>
      <c r="D87" s="61">
        <f t="shared" ref="D87:I87" si="29">D88+D95</f>
        <v>0</v>
      </c>
      <c r="E87" s="61">
        <f t="shared" si="29"/>
        <v>0</v>
      </c>
      <c r="F87" s="61">
        <f t="shared" si="29"/>
        <v>0</v>
      </c>
      <c r="G87" s="61">
        <f t="shared" si="29"/>
        <v>0</v>
      </c>
      <c r="H87" s="61">
        <f t="shared" si="29"/>
        <v>0</v>
      </c>
      <c r="I87" s="61">
        <f t="shared" si="29"/>
        <v>0</v>
      </c>
    </row>
    <row r="88" spans="1:9" s="8" customFormat="1" ht="15.75" hidden="1" x14ac:dyDescent="0.2">
      <c r="A88" s="62">
        <v>31</v>
      </c>
      <c r="B88" s="63" t="s">
        <v>25</v>
      </c>
      <c r="C88" s="64">
        <f t="shared" si="28"/>
        <v>0</v>
      </c>
      <c r="D88" s="64">
        <f t="shared" ref="D88:I88" si="30">D89+D91+D93</f>
        <v>0</v>
      </c>
      <c r="E88" s="64">
        <f t="shared" si="30"/>
        <v>0</v>
      </c>
      <c r="F88" s="64">
        <f t="shared" si="30"/>
        <v>0</v>
      </c>
      <c r="G88" s="64">
        <f t="shared" si="30"/>
        <v>0</v>
      </c>
      <c r="H88" s="64">
        <f t="shared" si="30"/>
        <v>0</v>
      </c>
      <c r="I88" s="64">
        <f t="shared" si="30"/>
        <v>0</v>
      </c>
    </row>
    <row r="89" spans="1:9" s="8" customFormat="1" ht="15.75" hidden="1" x14ac:dyDescent="0.2">
      <c r="A89" s="65">
        <v>311</v>
      </c>
      <c r="B89" s="66" t="s">
        <v>26</v>
      </c>
      <c r="C89" s="67">
        <f t="shared" si="28"/>
        <v>0</v>
      </c>
      <c r="D89" s="67">
        <f>SUM(D90:D90)</f>
        <v>0</v>
      </c>
      <c r="E89" s="67">
        <f>E90</f>
        <v>0</v>
      </c>
      <c r="F89" s="67">
        <f>F90</f>
        <v>0</v>
      </c>
      <c r="G89" s="67">
        <f>G90</f>
        <v>0</v>
      </c>
      <c r="H89" s="67">
        <f>H90</f>
        <v>0</v>
      </c>
      <c r="I89" s="67">
        <f>I90</f>
        <v>0</v>
      </c>
    </row>
    <row r="90" spans="1:9" s="86" customFormat="1" ht="15" hidden="1" x14ac:dyDescent="0.2">
      <c r="A90" s="68" t="s">
        <v>54</v>
      </c>
      <c r="B90" s="69" t="s">
        <v>158</v>
      </c>
      <c r="C90" s="85">
        <f t="shared" si="28"/>
        <v>0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</row>
    <row r="91" spans="1:9" s="86" customFormat="1" ht="15.75" hidden="1" x14ac:dyDescent="0.2">
      <c r="A91" s="71">
        <v>312</v>
      </c>
      <c r="B91" s="87" t="s">
        <v>27</v>
      </c>
      <c r="C91" s="88">
        <f t="shared" si="28"/>
        <v>0</v>
      </c>
      <c r="D91" s="88">
        <f t="shared" ref="D91:I91" si="31">SUM(D92:D92)</f>
        <v>0</v>
      </c>
      <c r="E91" s="88">
        <f t="shared" si="31"/>
        <v>0</v>
      </c>
      <c r="F91" s="88">
        <f t="shared" si="31"/>
        <v>0</v>
      </c>
      <c r="G91" s="88">
        <f t="shared" si="31"/>
        <v>0</v>
      </c>
      <c r="H91" s="88">
        <f t="shared" si="31"/>
        <v>0</v>
      </c>
      <c r="I91" s="88">
        <f t="shared" si="31"/>
        <v>0</v>
      </c>
    </row>
    <row r="92" spans="1:9" s="86" customFormat="1" ht="15" hidden="1" x14ac:dyDescent="0.2">
      <c r="A92" s="68" t="s">
        <v>56</v>
      </c>
      <c r="B92" s="69" t="s">
        <v>157</v>
      </c>
      <c r="C92" s="85">
        <f t="shared" si="28"/>
        <v>0</v>
      </c>
      <c r="D92" s="85">
        <v>0</v>
      </c>
      <c r="E92" s="85">
        <v>0</v>
      </c>
      <c r="F92" s="85">
        <v>0</v>
      </c>
      <c r="G92" s="85">
        <v>0</v>
      </c>
      <c r="H92" s="85">
        <v>0</v>
      </c>
      <c r="I92" s="85">
        <v>0</v>
      </c>
    </row>
    <row r="93" spans="1:9" s="86" customFormat="1" ht="15.75" hidden="1" x14ac:dyDescent="0.2">
      <c r="A93" s="71">
        <v>313</v>
      </c>
      <c r="B93" s="87" t="s">
        <v>28</v>
      </c>
      <c r="C93" s="88">
        <f t="shared" si="28"/>
        <v>0</v>
      </c>
      <c r="D93" s="88">
        <f t="shared" ref="D93:I93" si="32">SUM(D94:D94)</f>
        <v>0</v>
      </c>
      <c r="E93" s="88">
        <f t="shared" si="32"/>
        <v>0</v>
      </c>
      <c r="F93" s="88">
        <f t="shared" si="32"/>
        <v>0</v>
      </c>
      <c r="G93" s="88">
        <f t="shared" si="32"/>
        <v>0</v>
      </c>
      <c r="H93" s="88">
        <f t="shared" si="32"/>
        <v>0</v>
      </c>
      <c r="I93" s="88">
        <f t="shared" si="32"/>
        <v>0</v>
      </c>
    </row>
    <row r="94" spans="1:9" s="86" customFormat="1" ht="30" hidden="1" x14ac:dyDescent="0.2">
      <c r="A94" s="68" t="s">
        <v>57</v>
      </c>
      <c r="B94" s="69" t="s">
        <v>156</v>
      </c>
      <c r="C94" s="85">
        <f t="shared" si="28"/>
        <v>0</v>
      </c>
      <c r="D94" s="85">
        <v>0</v>
      </c>
      <c r="E94" s="85">
        <v>0</v>
      </c>
      <c r="F94" s="85">
        <v>0</v>
      </c>
      <c r="G94" s="85">
        <v>0</v>
      </c>
      <c r="H94" s="85">
        <v>0</v>
      </c>
      <c r="I94" s="85">
        <v>0</v>
      </c>
    </row>
    <row r="95" spans="1:9" s="86" customFormat="1" ht="15.75" hidden="1" x14ac:dyDescent="0.2">
      <c r="A95" s="89">
        <v>32</v>
      </c>
      <c r="B95" s="90" t="s">
        <v>29</v>
      </c>
      <c r="C95" s="91">
        <f t="shared" si="28"/>
        <v>0</v>
      </c>
      <c r="D95" s="91">
        <f t="shared" ref="D95:I95" si="33">D96</f>
        <v>0</v>
      </c>
      <c r="E95" s="91">
        <f t="shared" si="33"/>
        <v>0</v>
      </c>
      <c r="F95" s="91">
        <f t="shared" si="33"/>
        <v>0</v>
      </c>
      <c r="G95" s="91">
        <f t="shared" si="33"/>
        <v>0</v>
      </c>
      <c r="H95" s="91">
        <f t="shared" si="33"/>
        <v>0</v>
      </c>
      <c r="I95" s="91">
        <f t="shared" si="33"/>
        <v>0</v>
      </c>
    </row>
    <row r="96" spans="1:9" s="86" customFormat="1" ht="15.75" hidden="1" x14ac:dyDescent="0.2">
      <c r="A96" s="92">
        <v>321</v>
      </c>
      <c r="B96" s="87" t="s">
        <v>30</v>
      </c>
      <c r="C96" s="88">
        <f t="shared" si="28"/>
        <v>0</v>
      </c>
      <c r="D96" s="88">
        <f t="shared" ref="D96:I96" si="34">SUM(D97:D99)</f>
        <v>0</v>
      </c>
      <c r="E96" s="88">
        <f t="shared" si="34"/>
        <v>0</v>
      </c>
      <c r="F96" s="88">
        <f t="shared" si="34"/>
        <v>0</v>
      </c>
      <c r="G96" s="88">
        <f t="shared" si="34"/>
        <v>0</v>
      </c>
      <c r="H96" s="88">
        <f t="shared" si="34"/>
        <v>0</v>
      </c>
      <c r="I96" s="88">
        <f t="shared" si="34"/>
        <v>0</v>
      </c>
    </row>
    <row r="97" spans="1:9" s="86" customFormat="1" ht="15" hidden="1" x14ac:dyDescent="0.2">
      <c r="A97" s="68" t="s">
        <v>59</v>
      </c>
      <c r="B97" s="69" t="s">
        <v>161</v>
      </c>
      <c r="C97" s="85">
        <f t="shared" si="28"/>
        <v>0</v>
      </c>
      <c r="D97" s="85">
        <v>0</v>
      </c>
      <c r="E97" s="85">
        <v>0</v>
      </c>
      <c r="F97" s="85">
        <v>0</v>
      </c>
      <c r="G97" s="85">
        <v>0</v>
      </c>
      <c r="H97" s="85">
        <v>0</v>
      </c>
      <c r="I97" s="85">
        <v>0</v>
      </c>
    </row>
    <row r="98" spans="1:9" s="86" customFormat="1" ht="15" hidden="1" x14ac:dyDescent="0.2">
      <c r="A98" s="68" t="s">
        <v>61</v>
      </c>
      <c r="B98" s="69" t="s">
        <v>162</v>
      </c>
      <c r="C98" s="85">
        <f t="shared" si="28"/>
        <v>0</v>
      </c>
      <c r="D98" s="85">
        <v>0</v>
      </c>
      <c r="E98" s="85">
        <v>0</v>
      </c>
      <c r="F98" s="85">
        <v>0</v>
      </c>
      <c r="G98" s="85">
        <v>0</v>
      </c>
      <c r="H98" s="85">
        <v>0</v>
      </c>
      <c r="I98" s="85">
        <v>0</v>
      </c>
    </row>
    <row r="99" spans="1:9" s="8" customFormat="1" ht="15" hidden="1" x14ac:dyDescent="0.2">
      <c r="A99" s="68" t="s">
        <v>63</v>
      </c>
      <c r="B99" s="69" t="s">
        <v>163</v>
      </c>
      <c r="C99" s="70">
        <f t="shared" si="28"/>
        <v>0</v>
      </c>
      <c r="D99" s="70">
        <v>0</v>
      </c>
      <c r="E99" s="70">
        <v>0</v>
      </c>
      <c r="F99" s="70">
        <v>0</v>
      </c>
      <c r="G99" s="70">
        <v>0</v>
      </c>
      <c r="H99" s="70">
        <v>0</v>
      </c>
      <c r="I99" s="70">
        <v>0</v>
      </c>
    </row>
    <row r="100" spans="1:9" s="93" customFormat="1" ht="15.75" hidden="1" x14ac:dyDescent="0.25">
      <c r="A100" s="59">
        <v>9</v>
      </c>
      <c r="B100" s="60" t="s">
        <v>179</v>
      </c>
      <c r="C100" s="95">
        <f t="shared" ref="C100:C104" si="35">SUM(D100:I100)</f>
        <v>0</v>
      </c>
      <c r="D100" s="61">
        <f t="shared" ref="D100:I101" si="36">D101</f>
        <v>0</v>
      </c>
      <c r="E100" s="61">
        <f t="shared" si="36"/>
        <v>0</v>
      </c>
      <c r="F100" s="61">
        <f t="shared" si="36"/>
        <v>0</v>
      </c>
      <c r="G100" s="61">
        <f t="shared" si="36"/>
        <v>0</v>
      </c>
      <c r="H100" s="61">
        <f t="shared" si="36"/>
        <v>0</v>
      </c>
      <c r="I100" s="61">
        <f t="shared" si="36"/>
        <v>0</v>
      </c>
    </row>
    <row r="101" spans="1:9" s="93" customFormat="1" ht="15.75" hidden="1" x14ac:dyDescent="0.25">
      <c r="A101" s="62">
        <v>92</v>
      </c>
      <c r="B101" s="63" t="s">
        <v>180</v>
      </c>
      <c r="C101" s="91">
        <f t="shared" si="35"/>
        <v>0</v>
      </c>
      <c r="D101" s="64">
        <f t="shared" si="36"/>
        <v>0</v>
      </c>
      <c r="E101" s="64">
        <f t="shared" si="36"/>
        <v>0</v>
      </c>
      <c r="F101" s="64">
        <f t="shared" si="36"/>
        <v>0</v>
      </c>
      <c r="G101" s="64">
        <f t="shared" si="36"/>
        <v>0</v>
      </c>
      <c r="H101" s="64">
        <f t="shared" si="36"/>
        <v>0</v>
      </c>
      <c r="I101" s="64">
        <f t="shared" si="36"/>
        <v>0</v>
      </c>
    </row>
    <row r="102" spans="1:9" s="93" customFormat="1" ht="15.75" hidden="1" x14ac:dyDescent="0.25">
      <c r="A102" s="73">
        <v>922</v>
      </c>
      <c r="B102" s="66" t="s">
        <v>181</v>
      </c>
      <c r="C102" s="88">
        <f t="shared" si="35"/>
        <v>0</v>
      </c>
      <c r="D102" s="67">
        <f t="shared" ref="D102:I102" si="37">SUM(D103:D104)</f>
        <v>0</v>
      </c>
      <c r="E102" s="67">
        <f t="shared" si="37"/>
        <v>0</v>
      </c>
      <c r="F102" s="67">
        <f t="shared" si="37"/>
        <v>0</v>
      </c>
      <c r="G102" s="67">
        <f t="shared" si="37"/>
        <v>0</v>
      </c>
      <c r="H102" s="67">
        <f t="shared" si="37"/>
        <v>0</v>
      </c>
      <c r="I102" s="67">
        <f t="shared" si="37"/>
        <v>0</v>
      </c>
    </row>
    <row r="103" spans="1:9" s="93" customFormat="1" ht="15.75" hidden="1" x14ac:dyDescent="0.25">
      <c r="A103" s="72">
        <v>9222</v>
      </c>
      <c r="B103" s="96" t="s">
        <v>201</v>
      </c>
      <c r="C103" s="85">
        <f t="shared" si="35"/>
        <v>0</v>
      </c>
      <c r="D103" s="70">
        <v>0</v>
      </c>
      <c r="E103" s="70">
        <v>0</v>
      </c>
      <c r="F103" s="70">
        <v>0</v>
      </c>
      <c r="G103" s="70">
        <v>0</v>
      </c>
      <c r="H103" s="163">
        <v>0</v>
      </c>
      <c r="I103" s="70">
        <v>0</v>
      </c>
    </row>
    <row r="104" spans="1:9" s="93" customFormat="1" ht="15.75" hidden="1" x14ac:dyDescent="0.25">
      <c r="A104" s="72">
        <v>9222</v>
      </c>
      <c r="B104" s="96" t="s">
        <v>202</v>
      </c>
      <c r="C104" s="85">
        <f t="shared" si="35"/>
        <v>0</v>
      </c>
      <c r="D104" s="70">
        <v>0</v>
      </c>
      <c r="E104" s="70">
        <v>0</v>
      </c>
      <c r="F104" s="70">
        <v>0</v>
      </c>
      <c r="G104" s="70">
        <v>0</v>
      </c>
      <c r="H104" s="163">
        <v>0</v>
      </c>
      <c r="I104" s="70">
        <v>0</v>
      </c>
    </row>
    <row r="106" spans="1:9" customFormat="1" ht="18" x14ac:dyDescent="0.2">
      <c r="A106" s="206" t="s">
        <v>116</v>
      </c>
      <c r="B106" s="206"/>
      <c r="C106" s="206"/>
      <c r="D106" s="206"/>
      <c r="E106" s="206"/>
      <c r="F106" s="206"/>
      <c r="G106" s="206"/>
      <c r="H106" s="206"/>
      <c r="I106" s="206"/>
    </row>
    <row r="107" spans="1:9" customFormat="1" ht="7.5" customHeight="1" x14ac:dyDescent="0.2">
      <c r="A107" s="7"/>
      <c r="B107" s="3"/>
      <c r="C107" s="4"/>
      <c r="D107" s="4"/>
      <c r="E107" s="4"/>
      <c r="F107" s="4"/>
      <c r="G107" s="4"/>
      <c r="H107" s="4"/>
      <c r="I107" s="4"/>
    </row>
    <row r="108" spans="1:9" s="93" customFormat="1" ht="12.75" customHeight="1" x14ac:dyDescent="0.25">
      <c r="A108" s="208" t="s">
        <v>143</v>
      </c>
      <c r="B108" s="208"/>
      <c r="C108" s="208"/>
      <c r="D108" s="208"/>
      <c r="E108" s="208"/>
      <c r="F108" s="208"/>
      <c r="G108" s="208"/>
      <c r="H108" s="208"/>
      <c r="I108" s="208"/>
    </row>
    <row r="109" spans="1:9" s="93" customFormat="1" ht="7.5" customHeight="1" x14ac:dyDescent="0.25">
      <c r="A109" s="53"/>
      <c r="B109" s="94"/>
      <c r="C109" s="79"/>
      <c r="D109" s="79"/>
      <c r="E109" s="79"/>
      <c r="F109" s="79"/>
      <c r="G109" s="79"/>
      <c r="H109" s="79"/>
      <c r="I109" s="79"/>
    </row>
    <row r="110" spans="1:9" s="8" customFormat="1" ht="15.75" x14ac:dyDescent="0.2">
      <c r="A110" s="56" t="s">
        <v>117</v>
      </c>
      <c r="B110" s="57" t="s">
        <v>135</v>
      </c>
      <c r="C110" s="58">
        <f t="shared" ref="C110:I110" si="38">C111</f>
        <v>12519610</v>
      </c>
      <c r="D110" s="58">
        <f t="shared" si="38"/>
        <v>9107000</v>
      </c>
      <c r="E110" s="58">
        <f t="shared" si="38"/>
        <v>10</v>
      </c>
      <c r="F110" s="58">
        <f t="shared" si="38"/>
        <v>26600</v>
      </c>
      <c r="G110" s="58">
        <f t="shared" si="38"/>
        <v>3300000</v>
      </c>
      <c r="H110" s="58">
        <f t="shared" si="38"/>
        <v>81000</v>
      </c>
      <c r="I110" s="58">
        <f t="shared" si="38"/>
        <v>5000</v>
      </c>
    </row>
    <row r="111" spans="1:9" s="93" customFormat="1" ht="15.75" x14ac:dyDescent="0.25">
      <c r="A111" s="59">
        <v>6</v>
      </c>
      <c r="B111" s="60" t="s">
        <v>0</v>
      </c>
      <c r="C111" s="95">
        <f t="shared" ref="C111:C134" si="39">SUM(D111:I111)</f>
        <v>12519610</v>
      </c>
      <c r="D111" s="61">
        <f t="shared" ref="D111:I111" si="40">D112+D124+D127+D130+D135+D138</f>
        <v>9107000</v>
      </c>
      <c r="E111" s="61">
        <f t="shared" si="40"/>
        <v>10</v>
      </c>
      <c r="F111" s="61">
        <f t="shared" si="40"/>
        <v>26600</v>
      </c>
      <c r="G111" s="61">
        <f t="shared" si="40"/>
        <v>3300000</v>
      </c>
      <c r="H111" s="61">
        <f t="shared" si="40"/>
        <v>81000</v>
      </c>
      <c r="I111" s="61">
        <f t="shared" si="40"/>
        <v>5000</v>
      </c>
    </row>
    <row r="112" spans="1:9" s="93" customFormat="1" ht="30" x14ac:dyDescent="0.25">
      <c r="A112" s="62">
        <v>63</v>
      </c>
      <c r="B112" s="63" t="s">
        <v>118</v>
      </c>
      <c r="C112" s="91">
        <f t="shared" si="39"/>
        <v>81000</v>
      </c>
      <c r="D112" s="64">
        <f t="shared" ref="D112:I112" si="41">D116+D113</f>
        <v>0</v>
      </c>
      <c r="E112" s="64">
        <f t="shared" si="41"/>
        <v>0</v>
      </c>
      <c r="F112" s="64">
        <f t="shared" si="41"/>
        <v>0</v>
      </c>
      <c r="G112" s="64">
        <f t="shared" si="41"/>
        <v>0</v>
      </c>
      <c r="H112" s="64">
        <f>H116+H113+H119</f>
        <v>81000</v>
      </c>
      <c r="I112" s="64">
        <f t="shared" si="41"/>
        <v>0</v>
      </c>
    </row>
    <row r="113" spans="1:9" s="93" customFormat="1" ht="15.75" x14ac:dyDescent="0.25">
      <c r="A113" s="73">
        <v>634</v>
      </c>
      <c r="B113" s="66" t="s">
        <v>136</v>
      </c>
      <c r="C113" s="88">
        <f>SUM(D113:I113)</f>
        <v>4500</v>
      </c>
      <c r="D113" s="67">
        <f t="shared" ref="D113:G113" si="42">SUM(D114:D115)</f>
        <v>0</v>
      </c>
      <c r="E113" s="67">
        <f t="shared" si="42"/>
        <v>0</v>
      </c>
      <c r="F113" s="67">
        <f t="shared" si="42"/>
        <v>0</v>
      </c>
      <c r="G113" s="67">
        <f t="shared" si="42"/>
        <v>0</v>
      </c>
      <c r="H113" s="67">
        <f>SUM(H114:H115)</f>
        <v>4500</v>
      </c>
      <c r="I113" s="67">
        <f>SUM(I114:I115)</f>
        <v>0</v>
      </c>
    </row>
    <row r="114" spans="1:9" s="93" customFormat="1" ht="15.75" x14ac:dyDescent="0.25">
      <c r="A114" s="72">
        <v>6341</v>
      </c>
      <c r="B114" s="96" t="s">
        <v>134</v>
      </c>
      <c r="C114" s="85">
        <f t="shared" ref="C114" si="43">SUM(D114:I114)</f>
        <v>4500</v>
      </c>
      <c r="D114" s="70">
        <v>0</v>
      </c>
      <c r="E114" s="70">
        <v>0</v>
      </c>
      <c r="F114" s="70">
        <v>0</v>
      </c>
      <c r="G114" s="70">
        <v>0</v>
      </c>
      <c r="H114" s="70">
        <v>4500</v>
      </c>
      <c r="I114" s="70">
        <v>0</v>
      </c>
    </row>
    <row r="115" spans="1:9" s="93" customFormat="1" ht="25.5" x14ac:dyDescent="0.25">
      <c r="A115" s="72">
        <v>6341</v>
      </c>
      <c r="B115" s="161" t="s">
        <v>194</v>
      </c>
      <c r="C115" s="85">
        <f t="shared" si="39"/>
        <v>0</v>
      </c>
      <c r="D115" s="70">
        <v>0</v>
      </c>
      <c r="E115" s="70">
        <v>0</v>
      </c>
      <c r="F115" s="70">
        <v>0</v>
      </c>
      <c r="G115" s="70">
        <v>0</v>
      </c>
      <c r="H115" s="70">
        <v>0</v>
      </c>
      <c r="I115" s="70">
        <v>0</v>
      </c>
    </row>
    <row r="116" spans="1:9" s="93" customFormat="1" ht="31.5" x14ac:dyDescent="0.25">
      <c r="A116" s="73">
        <v>636</v>
      </c>
      <c r="B116" s="66" t="s">
        <v>137</v>
      </c>
      <c r="C116" s="88">
        <f t="shared" si="39"/>
        <v>76500</v>
      </c>
      <c r="D116" s="67">
        <f t="shared" ref="D116:I116" si="44">SUM(D117:D118)</f>
        <v>0</v>
      </c>
      <c r="E116" s="67">
        <f t="shared" si="44"/>
        <v>0</v>
      </c>
      <c r="F116" s="67">
        <f t="shared" si="44"/>
        <v>0</v>
      </c>
      <c r="G116" s="67">
        <f t="shared" si="44"/>
        <v>0</v>
      </c>
      <c r="H116" s="67">
        <f t="shared" si="44"/>
        <v>76500</v>
      </c>
      <c r="I116" s="67">
        <f t="shared" si="44"/>
        <v>0</v>
      </c>
    </row>
    <row r="117" spans="1:9" s="93" customFormat="1" ht="15.75" x14ac:dyDescent="0.25">
      <c r="A117" s="72">
        <v>6361</v>
      </c>
      <c r="B117" s="96" t="s">
        <v>119</v>
      </c>
      <c r="C117" s="85">
        <f t="shared" si="39"/>
        <v>40000</v>
      </c>
      <c r="D117" s="70">
        <v>0</v>
      </c>
      <c r="E117" s="70">
        <v>0</v>
      </c>
      <c r="F117" s="70">
        <v>0</v>
      </c>
      <c r="G117" s="70">
        <v>0</v>
      </c>
      <c r="H117" s="70">
        <v>40000</v>
      </c>
      <c r="I117" s="70">
        <v>0</v>
      </c>
    </row>
    <row r="118" spans="1:9" s="93" customFormat="1" ht="15.75" x14ac:dyDescent="0.25">
      <c r="A118" s="72">
        <v>6361</v>
      </c>
      <c r="B118" s="161" t="s">
        <v>203</v>
      </c>
      <c r="C118" s="85">
        <f>SUM(D118:I118)</f>
        <v>36500</v>
      </c>
      <c r="D118" s="70">
        <v>0</v>
      </c>
      <c r="E118" s="70">
        <v>0</v>
      </c>
      <c r="F118" s="70">
        <v>0</v>
      </c>
      <c r="G118" s="70">
        <v>0</v>
      </c>
      <c r="H118" s="70">
        <v>36500</v>
      </c>
      <c r="I118" s="70">
        <v>0</v>
      </c>
    </row>
    <row r="119" spans="1:9" s="93" customFormat="1" ht="31.5" hidden="1" x14ac:dyDescent="0.25">
      <c r="A119" s="73">
        <v>639</v>
      </c>
      <c r="B119" s="66" t="s">
        <v>165</v>
      </c>
      <c r="C119" s="88">
        <f t="shared" si="39"/>
        <v>0</v>
      </c>
      <c r="D119" s="67">
        <f t="shared" ref="D119:I119" si="45">SUM(D120:D123)</f>
        <v>0</v>
      </c>
      <c r="E119" s="67">
        <f t="shared" si="45"/>
        <v>0</v>
      </c>
      <c r="F119" s="67">
        <f t="shared" si="45"/>
        <v>0</v>
      </c>
      <c r="G119" s="67">
        <f t="shared" si="45"/>
        <v>0</v>
      </c>
      <c r="H119" s="67">
        <f t="shared" si="45"/>
        <v>0</v>
      </c>
      <c r="I119" s="67">
        <f t="shared" si="45"/>
        <v>0</v>
      </c>
    </row>
    <row r="120" spans="1:9" s="93" customFormat="1" ht="25.5" hidden="1" x14ac:dyDescent="0.25">
      <c r="A120" s="72">
        <v>6391</v>
      </c>
      <c r="B120" s="161" t="s">
        <v>166</v>
      </c>
      <c r="C120" s="85">
        <f t="shared" ref="C120" si="46">SUM(D120:I120)</f>
        <v>0</v>
      </c>
      <c r="D120" s="70">
        <v>0</v>
      </c>
      <c r="E120" s="70">
        <v>0</v>
      </c>
      <c r="F120" s="70">
        <v>0</v>
      </c>
      <c r="G120" s="70">
        <v>0</v>
      </c>
      <c r="H120" s="70">
        <v>0</v>
      </c>
      <c r="I120" s="70">
        <v>0</v>
      </c>
    </row>
    <row r="121" spans="1:9" s="93" customFormat="1" ht="25.5" hidden="1" x14ac:dyDescent="0.25">
      <c r="A121" s="72">
        <v>6393</v>
      </c>
      <c r="B121" s="161" t="s">
        <v>167</v>
      </c>
      <c r="C121" s="85">
        <f>SUM(D121:I121)</f>
        <v>0</v>
      </c>
      <c r="D121" s="70">
        <v>0</v>
      </c>
      <c r="E121" s="70">
        <v>0</v>
      </c>
      <c r="F121" s="70">
        <v>0</v>
      </c>
      <c r="G121" s="70">
        <v>0</v>
      </c>
      <c r="H121" s="70">
        <v>0</v>
      </c>
      <c r="I121" s="70">
        <v>0</v>
      </c>
    </row>
    <row r="122" spans="1:9" s="93" customFormat="1" ht="25.5" hidden="1" x14ac:dyDescent="0.25">
      <c r="A122" s="72">
        <v>6391</v>
      </c>
      <c r="B122" s="161" t="s">
        <v>192</v>
      </c>
      <c r="C122" s="85">
        <f t="shared" si="39"/>
        <v>0</v>
      </c>
      <c r="D122" s="70">
        <v>0</v>
      </c>
      <c r="E122" s="70">
        <v>0</v>
      </c>
      <c r="F122" s="70">
        <v>0</v>
      </c>
      <c r="G122" s="70">
        <v>0</v>
      </c>
      <c r="H122" s="163">
        <v>0</v>
      </c>
      <c r="I122" s="70">
        <v>0</v>
      </c>
    </row>
    <row r="123" spans="1:9" s="93" customFormat="1" ht="38.25" hidden="1" x14ac:dyDescent="0.25">
      <c r="A123" s="72">
        <v>6393</v>
      </c>
      <c r="B123" s="161" t="s">
        <v>193</v>
      </c>
      <c r="C123" s="85">
        <f>SUM(D123:I123)</f>
        <v>0</v>
      </c>
      <c r="D123" s="70">
        <v>0</v>
      </c>
      <c r="E123" s="70">
        <v>0</v>
      </c>
      <c r="F123" s="70">
        <v>0</v>
      </c>
      <c r="G123" s="70">
        <v>0</v>
      </c>
      <c r="H123" s="163">
        <v>0</v>
      </c>
      <c r="I123" s="70">
        <v>0</v>
      </c>
    </row>
    <row r="124" spans="1:9" s="93" customFormat="1" ht="15.75" x14ac:dyDescent="0.25">
      <c r="A124" s="62">
        <v>64</v>
      </c>
      <c r="B124" s="63" t="s">
        <v>120</v>
      </c>
      <c r="C124" s="91">
        <f t="shared" si="39"/>
        <v>10</v>
      </c>
      <c r="D124" s="64">
        <f t="shared" ref="D124:I124" si="47">D125</f>
        <v>0</v>
      </c>
      <c r="E124" s="64">
        <f t="shared" si="47"/>
        <v>10</v>
      </c>
      <c r="F124" s="64">
        <f t="shared" si="47"/>
        <v>0</v>
      </c>
      <c r="G124" s="64">
        <f t="shared" si="47"/>
        <v>0</v>
      </c>
      <c r="H124" s="64">
        <f t="shared" si="47"/>
        <v>0</v>
      </c>
      <c r="I124" s="64">
        <f t="shared" si="47"/>
        <v>0</v>
      </c>
    </row>
    <row r="125" spans="1:9" s="93" customFormat="1" ht="15.75" x14ac:dyDescent="0.25">
      <c r="A125" s="73">
        <v>641</v>
      </c>
      <c r="B125" s="66" t="s">
        <v>121</v>
      </c>
      <c r="C125" s="88">
        <f t="shared" si="39"/>
        <v>10</v>
      </c>
      <c r="D125" s="67">
        <f t="shared" ref="D125:I125" si="48">SUM(D126:D126)</f>
        <v>0</v>
      </c>
      <c r="E125" s="67">
        <f t="shared" si="48"/>
        <v>10</v>
      </c>
      <c r="F125" s="67">
        <f t="shared" si="48"/>
        <v>0</v>
      </c>
      <c r="G125" s="67">
        <f t="shared" si="48"/>
        <v>0</v>
      </c>
      <c r="H125" s="67">
        <f>SUM(H126:H126)</f>
        <v>0</v>
      </c>
      <c r="I125" s="67">
        <f t="shared" si="48"/>
        <v>0</v>
      </c>
    </row>
    <row r="126" spans="1:9" s="93" customFormat="1" ht="15.75" x14ac:dyDescent="0.25">
      <c r="A126" s="72">
        <v>6413</v>
      </c>
      <c r="B126" s="96" t="s">
        <v>122</v>
      </c>
      <c r="C126" s="85">
        <f t="shared" si="39"/>
        <v>10</v>
      </c>
      <c r="D126" s="70">
        <v>0</v>
      </c>
      <c r="E126" s="70">
        <v>10</v>
      </c>
      <c r="F126" s="70">
        <v>0</v>
      </c>
      <c r="G126" s="70">
        <v>0</v>
      </c>
      <c r="H126" s="70">
        <v>0</v>
      </c>
      <c r="I126" s="70">
        <v>0</v>
      </c>
    </row>
    <row r="127" spans="1:9" s="93" customFormat="1" ht="30" x14ac:dyDescent="0.25">
      <c r="A127" s="62">
        <v>65</v>
      </c>
      <c r="B127" s="63" t="s">
        <v>123</v>
      </c>
      <c r="C127" s="91">
        <f t="shared" si="39"/>
        <v>3297000</v>
      </c>
      <c r="D127" s="64">
        <f t="shared" ref="D127:I127" si="49">D128</f>
        <v>0</v>
      </c>
      <c r="E127" s="64">
        <f t="shared" si="49"/>
        <v>0</v>
      </c>
      <c r="F127" s="64">
        <f t="shared" si="49"/>
        <v>0</v>
      </c>
      <c r="G127" s="64">
        <f t="shared" si="49"/>
        <v>3297000</v>
      </c>
      <c r="H127" s="64">
        <f t="shared" si="49"/>
        <v>0</v>
      </c>
      <c r="I127" s="64">
        <f t="shared" si="49"/>
        <v>0</v>
      </c>
    </row>
    <row r="128" spans="1:9" s="93" customFormat="1" ht="15.75" x14ac:dyDescent="0.25">
      <c r="A128" s="73">
        <v>652</v>
      </c>
      <c r="B128" s="66" t="s">
        <v>124</v>
      </c>
      <c r="C128" s="88">
        <f t="shared" si="39"/>
        <v>3297000</v>
      </c>
      <c r="D128" s="67">
        <f t="shared" ref="D128:I128" si="50">SUM(D129:D129)</f>
        <v>0</v>
      </c>
      <c r="E128" s="67">
        <f t="shared" si="50"/>
        <v>0</v>
      </c>
      <c r="F128" s="67">
        <f t="shared" si="50"/>
        <v>0</v>
      </c>
      <c r="G128" s="67">
        <f t="shared" si="50"/>
        <v>3297000</v>
      </c>
      <c r="H128" s="67">
        <f>SUM(H129:H129)</f>
        <v>0</v>
      </c>
      <c r="I128" s="67">
        <f t="shared" si="50"/>
        <v>0</v>
      </c>
    </row>
    <row r="129" spans="1:9" s="93" customFormat="1" ht="30.75" customHeight="1" x14ac:dyDescent="0.25">
      <c r="A129" s="72">
        <v>6526</v>
      </c>
      <c r="B129" s="96" t="s">
        <v>125</v>
      </c>
      <c r="C129" s="85">
        <f t="shared" si="39"/>
        <v>3297000</v>
      </c>
      <c r="D129" s="70">
        <v>0</v>
      </c>
      <c r="E129" s="70">
        <v>0</v>
      </c>
      <c r="F129" s="70">
        <v>0</v>
      </c>
      <c r="G129" s="70">
        <v>3297000</v>
      </c>
      <c r="H129" s="70">
        <v>0</v>
      </c>
      <c r="I129" s="70">
        <v>0</v>
      </c>
    </row>
    <row r="130" spans="1:9" s="93" customFormat="1" ht="30" x14ac:dyDescent="0.25">
      <c r="A130" s="62">
        <v>66</v>
      </c>
      <c r="B130" s="63" t="s">
        <v>126</v>
      </c>
      <c r="C130" s="91">
        <f t="shared" si="39"/>
        <v>31600</v>
      </c>
      <c r="D130" s="64">
        <f t="shared" ref="D130:I130" si="51">D131+D133</f>
        <v>0</v>
      </c>
      <c r="E130" s="64">
        <f t="shared" si="51"/>
        <v>0</v>
      </c>
      <c r="F130" s="64">
        <f t="shared" si="51"/>
        <v>26600</v>
      </c>
      <c r="G130" s="64">
        <f t="shared" si="51"/>
        <v>0</v>
      </c>
      <c r="H130" s="64">
        <f t="shared" si="51"/>
        <v>0</v>
      </c>
      <c r="I130" s="64">
        <f t="shared" si="51"/>
        <v>5000</v>
      </c>
    </row>
    <row r="131" spans="1:9" s="93" customFormat="1" ht="15.75" x14ac:dyDescent="0.25">
      <c r="A131" s="73">
        <v>661</v>
      </c>
      <c r="B131" s="66" t="s">
        <v>124</v>
      </c>
      <c r="C131" s="88">
        <f t="shared" si="39"/>
        <v>26600</v>
      </c>
      <c r="D131" s="67">
        <f t="shared" ref="D131:I131" si="52">SUM(D132:D132)</f>
        <v>0</v>
      </c>
      <c r="E131" s="67">
        <f t="shared" si="52"/>
        <v>0</v>
      </c>
      <c r="F131" s="67">
        <f t="shared" si="52"/>
        <v>26600</v>
      </c>
      <c r="G131" s="67">
        <f t="shared" si="52"/>
        <v>0</v>
      </c>
      <c r="H131" s="67">
        <f>SUM(H132:H132)</f>
        <v>0</v>
      </c>
      <c r="I131" s="67">
        <f t="shared" si="52"/>
        <v>0</v>
      </c>
    </row>
    <row r="132" spans="1:9" s="93" customFormat="1" ht="15.75" x14ac:dyDescent="0.25">
      <c r="A132" s="72">
        <v>6615</v>
      </c>
      <c r="B132" s="96" t="s">
        <v>127</v>
      </c>
      <c r="C132" s="85">
        <f t="shared" si="39"/>
        <v>26600</v>
      </c>
      <c r="D132" s="70">
        <v>0</v>
      </c>
      <c r="E132" s="70">
        <v>0</v>
      </c>
      <c r="F132" s="70">
        <v>26600</v>
      </c>
      <c r="G132" s="70">
        <v>0</v>
      </c>
      <c r="H132" s="70">
        <v>0</v>
      </c>
      <c r="I132" s="70">
        <v>0</v>
      </c>
    </row>
    <row r="133" spans="1:9" s="93" customFormat="1" ht="15.75" x14ac:dyDescent="0.25">
      <c r="A133" s="73">
        <v>663</v>
      </c>
      <c r="B133" s="66" t="s">
        <v>124</v>
      </c>
      <c r="C133" s="88">
        <f t="shared" si="39"/>
        <v>5000</v>
      </c>
      <c r="D133" s="67">
        <f t="shared" ref="D133:I133" si="53">SUM(D134:D134)</f>
        <v>0</v>
      </c>
      <c r="E133" s="67">
        <f t="shared" si="53"/>
        <v>0</v>
      </c>
      <c r="F133" s="67">
        <f t="shared" si="53"/>
        <v>0</v>
      </c>
      <c r="G133" s="67">
        <f t="shared" si="53"/>
        <v>0</v>
      </c>
      <c r="H133" s="67">
        <f>SUM(H134:H134)</f>
        <v>0</v>
      </c>
      <c r="I133" s="67">
        <f t="shared" si="53"/>
        <v>5000</v>
      </c>
    </row>
    <row r="134" spans="1:9" s="93" customFormat="1" ht="15.75" x14ac:dyDescent="0.25">
      <c r="A134" s="72">
        <v>6631</v>
      </c>
      <c r="B134" s="96" t="s">
        <v>128</v>
      </c>
      <c r="C134" s="85">
        <f t="shared" si="39"/>
        <v>5000</v>
      </c>
      <c r="D134" s="70">
        <v>0</v>
      </c>
      <c r="E134" s="70">
        <v>0</v>
      </c>
      <c r="F134" s="70">
        <v>0</v>
      </c>
      <c r="G134" s="70">
        <v>0</v>
      </c>
      <c r="H134" s="70">
        <v>0</v>
      </c>
      <c r="I134" s="70">
        <v>5000</v>
      </c>
    </row>
    <row r="135" spans="1:9" s="93" customFormat="1" ht="15.75" x14ac:dyDescent="0.25">
      <c r="A135" s="62">
        <v>67</v>
      </c>
      <c r="B135" s="63" t="s">
        <v>129</v>
      </c>
      <c r="C135" s="91">
        <f>SUM(C136)</f>
        <v>9107000</v>
      </c>
      <c r="D135" s="64">
        <f t="shared" ref="D135:I135" si="54">D136</f>
        <v>9107000</v>
      </c>
      <c r="E135" s="64">
        <f t="shared" si="54"/>
        <v>0</v>
      </c>
      <c r="F135" s="64">
        <f t="shared" si="54"/>
        <v>0</v>
      </c>
      <c r="G135" s="64">
        <f t="shared" si="54"/>
        <v>0</v>
      </c>
      <c r="H135" s="64">
        <f>H136</f>
        <v>0</v>
      </c>
      <c r="I135" s="64">
        <f t="shared" si="54"/>
        <v>0</v>
      </c>
    </row>
    <row r="136" spans="1:9" s="93" customFormat="1" ht="15.75" x14ac:dyDescent="0.25">
      <c r="A136" s="73">
        <v>671</v>
      </c>
      <c r="B136" s="66" t="s">
        <v>130</v>
      </c>
      <c r="C136" s="88">
        <f>SUM(D136:I136)</f>
        <v>9107000</v>
      </c>
      <c r="D136" s="67">
        <f>SUM(D137:D137)</f>
        <v>9107000</v>
      </c>
      <c r="E136" s="67">
        <f>E137</f>
        <v>0</v>
      </c>
      <c r="F136" s="67">
        <f>F137</f>
        <v>0</v>
      </c>
      <c r="G136" s="67">
        <f>G137</f>
        <v>0</v>
      </c>
      <c r="H136" s="67">
        <f>H137</f>
        <v>0</v>
      </c>
      <c r="I136" s="67">
        <f>I137</f>
        <v>0</v>
      </c>
    </row>
    <row r="137" spans="1:9" s="93" customFormat="1" ht="30" x14ac:dyDescent="0.25">
      <c r="A137" s="72">
        <v>6711</v>
      </c>
      <c r="B137" s="96" t="s">
        <v>138</v>
      </c>
      <c r="C137" s="85">
        <f>SUM(D137:I137)</f>
        <v>9107000</v>
      </c>
      <c r="D137" s="70">
        <v>9107000</v>
      </c>
      <c r="E137" s="70">
        <v>0</v>
      </c>
      <c r="F137" s="70">
        <v>0</v>
      </c>
      <c r="G137" s="70">
        <v>0</v>
      </c>
      <c r="H137" s="70">
        <v>0</v>
      </c>
      <c r="I137" s="70">
        <v>0</v>
      </c>
    </row>
    <row r="138" spans="1:9" s="93" customFormat="1" ht="15.75" x14ac:dyDescent="0.25">
      <c r="A138" s="62">
        <v>68</v>
      </c>
      <c r="B138" s="63" t="s">
        <v>131</v>
      </c>
      <c r="C138" s="91">
        <f>SUM(D138:I138)</f>
        <v>3000</v>
      </c>
      <c r="D138" s="64">
        <f t="shared" ref="D138:I138" si="55">D139</f>
        <v>0</v>
      </c>
      <c r="E138" s="64">
        <f t="shared" si="55"/>
        <v>0</v>
      </c>
      <c r="F138" s="64">
        <f t="shared" si="55"/>
        <v>0</v>
      </c>
      <c r="G138" s="64">
        <f t="shared" si="55"/>
        <v>3000</v>
      </c>
      <c r="H138" s="64">
        <f>H139</f>
        <v>0</v>
      </c>
      <c r="I138" s="64">
        <f t="shared" si="55"/>
        <v>0</v>
      </c>
    </row>
    <row r="139" spans="1:9" s="93" customFormat="1" ht="15.75" x14ac:dyDescent="0.25">
      <c r="A139" s="73">
        <v>683</v>
      </c>
      <c r="B139" s="66" t="s">
        <v>132</v>
      </c>
      <c r="C139" s="88">
        <f>SUM(D139:I139)</f>
        <v>3000</v>
      </c>
      <c r="D139" s="67">
        <f t="shared" ref="D139:I139" si="56">SUM(D140:D140)</f>
        <v>0</v>
      </c>
      <c r="E139" s="67">
        <f t="shared" si="56"/>
        <v>0</v>
      </c>
      <c r="F139" s="67">
        <f t="shared" si="56"/>
        <v>0</v>
      </c>
      <c r="G139" s="67">
        <f t="shared" si="56"/>
        <v>3000</v>
      </c>
      <c r="H139" s="67">
        <f>SUM(H140:H140)</f>
        <v>0</v>
      </c>
      <c r="I139" s="67">
        <f t="shared" si="56"/>
        <v>0</v>
      </c>
    </row>
    <row r="140" spans="1:9" s="93" customFormat="1" ht="15.75" x14ac:dyDescent="0.25">
      <c r="A140" s="72">
        <v>6831</v>
      </c>
      <c r="B140" s="96" t="s">
        <v>139</v>
      </c>
      <c r="C140" s="85">
        <f>SUM(D140:I140)</f>
        <v>3000</v>
      </c>
      <c r="D140" s="70">
        <v>0</v>
      </c>
      <c r="E140" s="70">
        <v>0</v>
      </c>
      <c r="F140" s="70">
        <v>0</v>
      </c>
      <c r="G140" s="70">
        <v>3000</v>
      </c>
      <c r="H140" s="70">
        <v>0</v>
      </c>
      <c r="I140" s="70">
        <v>0</v>
      </c>
    </row>
    <row r="141" spans="1:9" s="8" customFormat="1" ht="15" x14ac:dyDescent="0.2">
      <c r="A141" s="79"/>
      <c r="B141" s="79"/>
      <c r="C141" s="97"/>
      <c r="D141" s="79"/>
      <c r="E141" s="79"/>
      <c r="F141" s="79"/>
      <c r="G141" s="79"/>
      <c r="H141" s="79"/>
      <c r="I141" s="79"/>
    </row>
    <row r="142" spans="1:9" s="93" customFormat="1" ht="15.75" hidden="1" x14ac:dyDescent="0.25">
      <c r="A142" s="103">
        <v>9</v>
      </c>
      <c r="B142" s="104" t="s">
        <v>179</v>
      </c>
      <c r="C142" s="102">
        <f>SUM(D142:I142)</f>
        <v>0</v>
      </c>
      <c r="D142" s="106">
        <f t="shared" ref="D142:I144" si="57">D143</f>
        <v>0</v>
      </c>
      <c r="E142" s="106">
        <f t="shared" si="57"/>
        <v>0</v>
      </c>
      <c r="F142" s="106">
        <f t="shared" si="57"/>
        <v>0</v>
      </c>
      <c r="G142" s="106">
        <f t="shared" si="57"/>
        <v>0</v>
      </c>
      <c r="H142" s="106">
        <f t="shared" si="57"/>
        <v>0</v>
      </c>
      <c r="I142" s="106">
        <f t="shared" si="57"/>
        <v>0</v>
      </c>
    </row>
    <row r="143" spans="1:9" s="93" customFormat="1" ht="15.75" hidden="1" x14ac:dyDescent="0.25">
      <c r="A143" s="157">
        <v>92</v>
      </c>
      <c r="B143" s="158" t="s">
        <v>180</v>
      </c>
      <c r="C143" s="102">
        <f>SUM(D143:I143)</f>
        <v>0</v>
      </c>
      <c r="D143" s="106">
        <f t="shared" si="57"/>
        <v>0</v>
      </c>
      <c r="E143" s="106">
        <f t="shared" si="57"/>
        <v>0</v>
      </c>
      <c r="F143" s="106">
        <f t="shared" si="57"/>
        <v>0</v>
      </c>
      <c r="G143" s="106">
        <f t="shared" si="57"/>
        <v>0</v>
      </c>
      <c r="H143" s="106">
        <f t="shared" si="57"/>
        <v>0</v>
      </c>
      <c r="I143" s="106">
        <f t="shared" si="57"/>
        <v>0</v>
      </c>
    </row>
    <row r="144" spans="1:9" s="93" customFormat="1" ht="15.75" hidden="1" x14ac:dyDescent="0.25">
      <c r="A144" s="159">
        <v>922</v>
      </c>
      <c r="B144" s="104" t="s">
        <v>190</v>
      </c>
      <c r="C144" s="102">
        <f>SUM(D144:I144)</f>
        <v>0</v>
      </c>
      <c r="D144" s="106">
        <f t="shared" si="57"/>
        <v>0</v>
      </c>
      <c r="E144" s="106">
        <f t="shared" si="57"/>
        <v>0</v>
      </c>
      <c r="F144" s="106">
        <f t="shared" si="57"/>
        <v>0</v>
      </c>
      <c r="G144" s="106">
        <f t="shared" si="57"/>
        <v>0</v>
      </c>
      <c r="H144" s="106">
        <f t="shared" si="57"/>
        <v>0</v>
      </c>
      <c r="I144" s="106">
        <f t="shared" si="57"/>
        <v>0</v>
      </c>
    </row>
    <row r="145" spans="1:9" s="93" customFormat="1" ht="30" hidden="1" x14ac:dyDescent="0.25">
      <c r="A145" s="72">
        <v>9221</v>
      </c>
      <c r="B145" s="96" t="s">
        <v>159</v>
      </c>
      <c r="C145" s="85">
        <f>SUM(D145:I145)</f>
        <v>0</v>
      </c>
      <c r="D145" s="70">
        <v>0</v>
      </c>
      <c r="E145" s="70">
        <v>0</v>
      </c>
      <c r="F145" s="70">
        <v>0</v>
      </c>
      <c r="G145" s="70">
        <v>0</v>
      </c>
      <c r="H145" s="70">
        <v>0</v>
      </c>
      <c r="I145" s="70">
        <v>0</v>
      </c>
    </row>
    <row r="146" spans="1:9" s="93" customFormat="1" ht="15.75" hidden="1" x14ac:dyDescent="0.25">
      <c r="A146" s="98"/>
      <c r="B146" s="99"/>
      <c r="C146" s="81"/>
      <c r="D146" s="81"/>
      <c r="E146" s="81"/>
      <c r="F146" s="81"/>
      <c r="G146" s="81"/>
      <c r="H146" s="81"/>
      <c r="I146" s="81"/>
    </row>
    <row r="147" spans="1:9" s="8" customFormat="1" ht="20.100000000000001" customHeight="1" x14ac:dyDescent="0.2">
      <c r="A147" s="100" t="s">
        <v>154</v>
      </c>
      <c r="B147" s="101" t="s">
        <v>53</v>
      </c>
      <c r="C147" s="102">
        <f>SUM(D147:I147)</f>
        <v>12519610</v>
      </c>
      <c r="D147" s="102">
        <f t="shared" ref="D147:I147" si="58">D12+D87+D100+D58</f>
        <v>9107000</v>
      </c>
      <c r="E147" s="102">
        <f t="shared" si="58"/>
        <v>10</v>
      </c>
      <c r="F147" s="102">
        <f t="shared" si="58"/>
        <v>26600</v>
      </c>
      <c r="G147" s="102">
        <f t="shared" si="58"/>
        <v>3300000</v>
      </c>
      <c r="H147" s="102">
        <f t="shared" si="58"/>
        <v>81000</v>
      </c>
      <c r="I147" s="102">
        <f t="shared" si="58"/>
        <v>5000</v>
      </c>
    </row>
    <row r="148" spans="1:9" s="8" customFormat="1" ht="20.100000000000001" customHeight="1" x14ac:dyDescent="0.2">
      <c r="A148" s="103" t="s">
        <v>164</v>
      </c>
      <c r="B148" s="104" t="s">
        <v>155</v>
      </c>
      <c r="C148" s="102">
        <f>SUM(D148:I148)</f>
        <v>12519610</v>
      </c>
      <c r="D148" s="102">
        <f>D110+D142</f>
        <v>9107000</v>
      </c>
      <c r="E148" s="102">
        <f t="shared" ref="E148:I148" si="59">E110+E142</f>
        <v>10</v>
      </c>
      <c r="F148" s="102">
        <f t="shared" si="59"/>
        <v>26600</v>
      </c>
      <c r="G148" s="102">
        <f t="shared" si="59"/>
        <v>3300000</v>
      </c>
      <c r="H148" s="102">
        <f t="shared" si="59"/>
        <v>81000</v>
      </c>
      <c r="I148" s="102">
        <f t="shared" si="59"/>
        <v>5000</v>
      </c>
    </row>
    <row r="149" spans="1:9" s="8" customFormat="1" ht="20.100000000000001" customHeight="1" x14ac:dyDescent="0.2">
      <c r="A149" s="105" t="s">
        <v>133</v>
      </c>
      <c r="B149" s="105"/>
      <c r="C149" s="102">
        <f t="shared" ref="C149:I149" si="60">C148-C147</f>
        <v>0</v>
      </c>
      <c r="D149" s="106">
        <f t="shared" si="60"/>
        <v>0</v>
      </c>
      <c r="E149" s="106">
        <f t="shared" si="60"/>
        <v>0</v>
      </c>
      <c r="F149" s="106">
        <f t="shared" si="60"/>
        <v>0</v>
      </c>
      <c r="G149" s="106">
        <f t="shared" si="60"/>
        <v>0</v>
      </c>
      <c r="H149" s="106">
        <f>H148-H147</f>
        <v>0</v>
      </c>
      <c r="I149" s="106">
        <f t="shared" si="60"/>
        <v>0</v>
      </c>
    </row>
    <row r="150" spans="1:9" s="8" customFormat="1" ht="15" x14ac:dyDescent="0.2">
      <c r="A150" s="79"/>
      <c r="B150" s="79"/>
      <c r="C150" s="79"/>
      <c r="D150" s="79"/>
      <c r="E150" s="79"/>
      <c r="F150" s="79"/>
      <c r="G150" s="79"/>
      <c r="H150" s="79"/>
      <c r="I150" s="79"/>
    </row>
    <row r="151" spans="1:9" x14ac:dyDescent="0.2">
      <c r="A151" s="1"/>
      <c r="B151" s="4" t="s">
        <v>218</v>
      </c>
      <c r="E151" s="1"/>
      <c r="F151" s="1"/>
      <c r="G151" s="1"/>
      <c r="H151" s="1"/>
      <c r="I151" s="1"/>
    </row>
    <row r="152" spans="1:9" x14ac:dyDescent="0.2">
      <c r="A152" s="1"/>
      <c r="E152" s="1"/>
      <c r="F152" s="1"/>
      <c r="G152" s="4" t="s">
        <v>140</v>
      </c>
      <c r="H152" s="1"/>
      <c r="I152" s="1"/>
    </row>
    <row r="153" spans="1:9" x14ac:dyDescent="0.2">
      <c r="A153" s="1"/>
      <c r="B153" s="1"/>
      <c r="E153" s="1"/>
      <c r="F153" s="1"/>
      <c r="G153" s="4" t="s">
        <v>141</v>
      </c>
      <c r="H153" s="1"/>
      <c r="I153" s="1"/>
    </row>
    <row r="154" spans="1:9" x14ac:dyDescent="0.2">
      <c r="A154" s="1"/>
      <c r="B154" s="1"/>
      <c r="E154" s="1"/>
      <c r="F154" s="1"/>
      <c r="G154" s="4" t="s">
        <v>142</v>
      </c>
      <c r="H154" s="1"/>
      <c r="I154" s="1"/>
    </row>
    <row r="155" spans="1:9" x14ac:dyDescent="0.2">
      <c r="A155" s="1"/>
      <c r="B155" s="1"/>
      <c r="E155" s="1"/>
      <c r="F155" s="1"/>
      <c r="G155" s="1"/>
      <c r="H155" s="1"/>
      <c r="I155" s="1"/>
    </row>
    <row r="156" spans="1:9" x14ac:dyDescent="0.2">
      <c r="A156" s="1"/>
      <c r="E156" s="1"/>
      <c r="F156" s="1"/>
      <c r="G156" s="1"/>
      <c r="H156" s="1"/>
      <c r="I156" s="1"/>
    </row>
    <row r="157" spans="1:9" x14ac:dyDescent="0.2">
      <c r="A157" s="1"/>
      <c r="E157" s="1"/>
      <c r="F157" s="1"/>
      <c r="G157" s="1"/>
      <c r="H157" s="1"/>
      <c r="I157" s="1"/>
    </row>
  </sheetData>
  <mergeCells count="4">
    <mergeCell ref="A3:I3"/>
    <mergeCell ref="A5:I5"/>
    <mergeCell ref="A106:I106"/>
    <mergeCell ref="A108:I108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94" fitToHeight="6" orientation="landscape" horizontalDpi="4294967293" verticalDpi="4294967293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6</vt:i4>
      </vt:variant>
    </vt:vector>
  </HeadingPairs>
  <TitlesOfParts>
    <vt:vector size="10" baseType="lpstr">
      <vt:lpstr>OPĆI DIO</vt:lpstr>
      <vt:lpstr>PLAN PRIHODA</vt:lpstr>
      <vt:lpstr>PLAN RASHODA I IZDATAKA</vt:lpstr>
      <vt:lpstr>PLAN 4.RAZINA</vt:lpstr>
      <vt:lpstr>'PLAN 4.RAZINA'!Ispis_naslova</vt:lpstr>
      <vt:lpstr>'PLAN PRIHODA'!Ispis_naslova</vt:lpstr>
      <vt:lpstr>'PLAN RASHODA I IZDATAKA'!Ispis_naslova</vt:lpstr>
      <vt:lpstr>'OPĆI DIO'!Podrucje_ispisa</vt:lpstr>
      <vt:lpstr>'PLAN 4.RAZINA'!Podrucje_ispisa</vt:lpstr>
      <vt:lpstr>'PLAN RASHODA I IZDATAKA'!Podrucje_ispisa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2021-12-20T08:09:52Z</cp:lastPrinted>
  <dcterms:created xsi:type="dcterms:W3CDTF">2013-09-11T11:00:21Z</dcterms:created>
  <dcterms:modified xsi:type="dcterms:W3CDTF">2021-12-20T08:10:39Z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